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програми\НОВА ПРОГРАМА\пояснювальна додатки\"/>
    </mc:Choice>
  </mc:AlternateContent>
  <xr:revisionPtr revIDLastSave="0" documentId="13_ncr:1_{D3BC3B99-900C-49F5-AC3C-50BC4C387A8A}" xr6:coauthVersionLast="45" xr6:coauthVersionMax="45" xr10:uidLastSave="{00000000-0000-0000-0000-000000000000}"/>
  <bookViews>
    <workbookView xWindow="-120" yWindow="-120" windowWidth="20730" windowHeight="11160" activeTab="1" xr2:uid="{F4F5BF43-3E26-4B28-9843-4943A1709CAB}"/>
  </bookViews>
  <sheets>
    <sheet name="придбання" sheetId="1" r:id="rId1"/>
    <sheet name=" ремонти, послуги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6" i="2" l="1"/>
  <c r="O41" i="2"/>
  <c r="O17" i="2"/>
  <c r="O54" i="2"/>
  <c r="V54" i="2"/>
  <c r="V55" i="2" l="1"/>
  <c r="O29" i="2"/>
  <c r="O19" i="2"/>
  <c r="K17" i="2"/>
  <c r="U54" i="1"/>
  <c r="D54" i="1"/>
  <c r="T17" i="2" l="1"/>
  <c r="U17" i="2" s="1"/>
  <c r="V20" i="2" l="1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19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3" i="2"/>
  <c r="O44" i="2"/>
  <c r="O45" i="2"/>
  <c r="O43" i="2"/>
  <c r="O20" i="2"/>
  <c r="O21" i="2"/>
  <c r="O22" i="2"/>
  <c r="O23" i="2"/>
  <c r="O24" i="2"/>
  <c r="O25" i="2"/>
  <c r="O26" i="2"/>
  <c r="O27" i="2"/>
  <c r="O28" i="2"/>
  <c r="O30" i="2"/>
  <c r="O31" i="2"/>
  <c r="O32" i="2"/>
  <c r="O33" i="2"/>
  <c r="O34" i="2"/>
  <c r="O35" i="2"/>
  <c r="O36" i="2"/>
  <c r="O37" i="2"/>
  <c r="O38" i="2"/>
  <c r="O39" i="2"/>
  <c r="O40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3" i="2"/>
  <c r="U45" i="1"/>
  <c r="U46" i="1"/>
  <c r="U44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4" i="1"/>
  <c r="P49" i="2" l="1"/>
  <c r="Q41" i="2"/>
  <c r="M17" i="2"/>
  <c r="G17" i="2"/>
  <c r="F17" i="2"/>
  <c r="C47" i="1"/>
  <c r="P42" i="1"/>
  <c r="P18" i="1"/>
  <c r="V49" i="2" l="1"/>
  <c r="Q49" i="2"/>
  <c r="P46" i="2"/>
  <c r="T41" i="2"/>
  <c r="P41" i="2"/>
  <c r="R41" i="2" s="1"/>
  <c r="V41" i="2" s="1"/>
  <c r="D41" i="2"/>
  <c r="H41" i="2"/>
  <c r="F41" i="2"/>
  <c r="G41" i="2" s="1"/>
  <c r="B41" i="2"/>
  <c r="I41" i="2"/>
  <c r="I17" i="2"/>
  <c r="J17" i="2" s="1"/>
  <c r="L17" i="2"/>
  <c r="N17" i="2" s="1"/>
  <c r="E17" i="2"/>
  <c r="D17" i="2"/>
  <c r="K47" i="1"/>
  <c r="J47" i="1"/>
  <c r="I47" i="1"/>
  <c r="H47" i="1"/>
  <c r="G47" i="1"/>
  <c r="F47" i="1"/>
  <c r="Q42" i="1"/>
  <c r="O42" i="1"/>
  <c r="N42" i="1"/>
  <c r="M42" i="1"/>
  <c r="L42" i="1"/>
  <c r="K42" i="1"/>
  <c r="J42" i="1"/>
  <c r="I42" i="1"/>
  <c r="H42" i="1"/>
  <c r="G42" i="1"/>
  <c r="F42" i="1"/>
  <c r="E42" i="1"/>
  <c r="E47" i="1"/>
  <c r="T18" i="1"/>
  <c r="S18" i="1"/>
  <c r="R18" i="1"/>
  <c r="Q18" i="1"/>
  <c r="O18" i="1"/>
  <c r="N18" i="1"/>
  <c r="M18" i="1"/>
  <c r="L18" i="1"/>
  <c r="K18" i="1"/>
  <c r="J18" i="1"/>
  <c r="I18" i="1"/>
  <c r="H18" i="1"/>
  <c r="G18" i="1"/>
  <c r="F18" i="1"/>
  <c r="E18" i="1"/>
  <c r="E52" i="1"/>
  <c r="V46" i="2" l="1"/>
  <c r="Q46" i="2"/>
  <c r="J41" i="2"/>
  <c r="U18" i="1"/>
  <c r="U42" i="1"/>
  <c r="U47" i="1"/>
  <c r="M46" i="2"/>
  <c r="J46" i="2"/>
  <c r="I46" i="2"/>
  <c r="D46" i="2"/>
  <c r="E46" i="2" s="1"/>
  <c r="B47" i="1" l="1"/>
  <c r="D47" i="1" s="1"/>
  <c r="C52" i="2" l="1"/>
  <c r="O52" i="2" s="1"/>
  <c r="H46" i="2" l="1"/>
  <c r="G46" i="2"/>
  <c r="K46" i="2" s="1"/>
  <c r="B46" i="2"/>
  <c r="C46" i="2" s="1"/>
  <c r="O49" i="2"/>
  <c r="C41" i="2"/>
  <c r="E41" i="2" s="1"/>
  <c r="R17" i="2"/>
  <c r="S17" i="2" s="1"/>
  <c r="V17" i="2" s="1"/>
  <c r="P17" i="2"/>
  <c r="Q17" i="2" s="1"/>
  <c r="C17" i="2"/>
  <c r="H17" i="2" s="1"/>
  <c r="B52" i="1"/>
  <c r="D52" i="1" s="1"/>
  <c r="B42" i="1"/>
  <c r="D42" i="1" s="1"/>
  <c r="B18" i="1"/>
  <c r="D18" i="1" s="1"/>
</calcChain>
</file>

<file path=xl/sharedStrings.xml><?xml version="1.0" encoding="utf-8"?>
<sst xmlns="http://schemas.openxmlformats.org/spreadsheetml/2006/main" count="200" uniqueCount="120">
  <si>
    <t>№ 1</t>
  </si>
  <si>
    <t>№ 2</t>
  </si>
  <si>
    <t>№ 3</t>
  </si>
  <si>
    <t>№ 4</t>
  </si>
  <si>
    <t>№5</t>
  </si>
  <si>
    <t>№ 6</t>
  </si>
  <si>
    <t>№ 7</t>
  </si>
  <si>
    <t>№ 8</t>
  </si>
  <si>
    <t>№ 9</t>
  </si>
  <si>
    <t>№ 10</t>
  </si>
  <si>
    <t>№ 11</t>
  </si>
  <si>
    <t>Княжицький</t>
  </si>
  <si>
    <t>Барвінок</t>
  </si>
  <si>
    <t>Віночок</t>
  </si>
  <si>
    <t>Вишенька</t>
  </si>
  <si>
    <t>Вулик</t>
  </si>
  <si>
    <t>Дивосвіт</t>
  </si>
  <si>
    <t>Джерельце</t>
  </si>
  <si>
    <t>Зірочка</t>
  </si>
  <si>
    <t>Золота рибка</t>
  </si>
  <si>
    <t>Золотий ключик</t>
  </si>
  <si>
    <t>Казка</t>
  </si>
  <si>
    <t>Калинка</t>
  </si>
  <si>
    <t>Капітошка</t>
  </si>
  <si>
    <t>Ластівка</t>
  </si>
  <si>
    <t>Лісова казка</t>
  </si>
  <si>
    <t>Малятко</t>
  </si>
  <si>
    <t>Оленка</t>
  </si>
  <si>
    <t>Перлинка</t>
  </si>
  <si>
    <t>Ромашка</t>
  </si>
  <si>
    <t>Сонечко</t>
  </si>
  <si>
    <t>Червоні вітрила</t>
  </si>
  <si>
    <t>Ялинка</t>
  </si>
  <si>
    <t>Країна дитинства</t>
  </si>
  <si>
    <t>ЗЗСО</t>
  </si>
  <si>
    <t>ЗДО</t>
  </si>
  <si>
    <t>Камелія</t>
  </si>
  <si>
    <t>ПТДЮ</t>
  </si>
  <si>
    <t>ЦНПВ</t>
  </si>
  <si>
    <t>ЗПО</t>
  </si>
  <si>
    <t>РАЗОМ</t>
  </si>
  <si>
    <t>№ 12</t>
  </si>
  <si>
    <t>ЦРД № 11</t>
  </si>
  <si>
    <t>Г/г</t>
  </si>
  <si>
    <t>ІНШІ</t>
  </si>
  <si>
    <t>Ц/б</t>
  </si>
  <si>
    <t>ЦПРПП</t>
  </si>
  <si>
    <t>ноутбуки</t>
  </si>
  <si>
    <t xml:space="preserve">мультимедійний/інтерактивний комплект </t>
  </si>
  <si>
    <t>СТЕМ-комплекти</t>
  </si>
  <si>
    <t>меблі</t>
  </si>
  <si>
    <t>посудомийна машина</t>
  </si>
  <si>
    <t>пароконвектомат</t>
  </si>
  <si>
    <t>робоче місце вчителя</t>
  </si>
  <si>
    <t>Требухівський</t>
  </si>
  <si>
    <t>комп'ютер</t>
  </si>
  <si>
    <t>придбання 3110</t>
  </si>
  <si>
    <t>новорічні подарунки 2210</t>
  </si>
  <si>
    <t>РАЗОМ 3110</t>
  </si>
  <si>
    <t>дах</t>
  </si>
  <si>
    <t>коридори, сходові клітини, вестибюль</t>
  </si>
  <si>
    <t>спортивний зал</t>
  </si>
  <si>
    <t>РАЗОМ 2210</t>
  </si>
  <si>
    <t>придбання 2210</t>
  </si>
  <si>
    <t>огорожа</t>
  </si>
  <si>
    <t>поточні 2240</t>
  </si>
  <si>
    <t>РАЗОМ 2240</t>
  </si>
  <si>
    <t>харчоблок</t>
  </si>
  <si>
    <t>коридор,сходинкові клітини</t>
  </si>
  <si>
    <t>павільйони, майданчики</t>
  </si>
  <si>
    <t>БФП</t>
  </si>
  <si>
    <t>Джура</t>
  </si>
  <si>
    <t>ми сильні духом</t>
  </si>
  <si>
    <t>обладнання кабінетів НУШ</t>
  </si>
  <si>
    <t xml:space="preserve">комп'ютерний клас </t>
  </si>
  <si>
    <t>обладнання ігрового, спортивного майданчика</t>
  </si>
  <si>
    <t>пральна машина</t>
  </si>
  <si>
    <t>казацький гарт</t>
  </si>
  <si>
    <t>семінари</t>
  </si>
  <si>
    <t>мультмедійні дошки, панелі</t>
  </si>
  <si>
    <t>мультимедійне обладнання в музичну залу</t>
  </si>
  <si>
    <t>телевізор</t>
  </si>
  <si>
    <t>фестиваль ДЮП</t>
  </si>
  <si>
    <t>класи, кабінети</t>
  </si>
  <si>
    <t>територія: асфальтове покриття, бордюри</t>
  </si>
  <si>
    <t>майданчики, павільйони</t>
  </si>
  <si>
    <t>пральня</t>
  </si>
  <si>
    <t>приміщення</t>
  </si>
  <si>
    <t>Д-принтер</t>
  </si>
  <si>
    <t>овочерізка</t>
  </si>
  <si>
    <t>холодильник</t>
  </si>
  <si>
    <t>інтерактивна підлога</t>
  </si>
  <si>
    <t>тренажери для спортзалу</t>
  </si>
  <si>
    <t>обладнання для майстерні</t>
  </si>
  <si>
    <t>СТЕМ-лабораторія</t>
  </si>
  <si>
    <t>обладнання для заходів</t>
  </si>
  <si>
    <t>холодильне обладнання</t>
  </si>
  <si>
    <t>інтерактивні комплекси</t>
  </si>
  <si>
    <t>сушильна машина</t>
  </si>
  <si>
    <t>рекупіратор, кондиціонер</t>
  </si>
  <si>
    <t>плита електрична</t>
  </si>
  <si>
    <t>дидактика</t>
  </si>
  <si>
    <t>Набір гуртка "Захисник України"</t>
  </si>
  <si>
    <t>бібліотека</t>
  </si>
  <si>
    <t>майстерня</t>
  </si>
  <si>
    <t>відмостя</t>
  </si>
  <si>
    <t>кабінети ЦПО</t>
  </si>
  <si>
    <t>сантехніка</t>
  </si>
  <si>
    <t>вхідна частина</t>
  </si>
  <si>
    <t>групи, кабінети</t>
  </si>
  <si>
    <t xml:space="preserve"> теплиця</t>
  </si>
  <si>
    <t>РАЗОМ ЗА ПРОГРАМОЮ</t>
  </si>
  <si>
    <t>єдина школа</t>
  </si>
  <si>
    <t>мережі</t>
  </si>
  <si>
    <t>територія</t>
  </si>
  <si>
    <t>спортивна зона</t>
  </si>
  <si>
    <t>будівля</t>
  </si>
  <si>
    <t>заходи національно-патріотичного</t>
  </si>
  <si>
    <t>РАЗОМ ЗА ПРОГРАМОЮ загальний фонд</t>
  </si>
  <si>
    <t>РАЗОМ ЗА ПРОРАМОЮ бюджет розвитку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</si>
</sst>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4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0" borderId="17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1" fillId="0" borderId="9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right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4" xfId="0" applyFont="1" applyBorder="1"/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/>
    <xf numFmtId="0" fontId="5" fillId="0" borderId="17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/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/>
    <xf numFmtId="0" fontId="1" fillId="0" borderId="1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3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1" fillId="0" borderId="10" xfId="0" applyFont="1" applyBorder="1"/>
    <xf numFmtId="0" fontId="0" fillId="0" borderId="41" xfId="0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1" fillId="0" borderId="10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6" xfId="0" applyBorder="1"/>
    <xf numFmtId="0" fontId="1" fillId="0" borderId="20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15" xfId="0" applyBorder="1"/>
    <xf numFmtId="0" fontId="0" fillId="0" borderId="29" xfId="0" applyBorder="1"/>
    <xf numFmtId="0" fontId="1" fillId="0" borderId="10" xfId="0" applyFont="1" applyFill="1" applyBorder="1" applyAlignment="1">
      <alignment horizontal="center" vertical="center" wrapText="1"/>
    </xf>
    <xf numFmtId="0" fontId="0" fillId="0" borderId="48" xfId="0" applyBorder="1"/>
    <xf numFmtId="0" fontId="0" fillId="0" borderId="46" xfId="0" applyBorder="1"/>
    <xf numFmtId="0" fontId="0" fillId="0" borderId="47" xfId="0" applyBorder="1"/>
    <xf numFmtId="0" fontId="1" fillId="0" borderId="5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9" xfId="0" applyFont="1" applyBorder="1" applyAlignment="1"/>
    <xf numFmtId="0" fontId="3" fillId="0" borderId="10" xfId="0" applyFont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2509-973A-4D02-A73E-876237C18FBC}">
  <dimension ref="A1:U56"/>
  <sheetViews>
    <sheetView topLeftCell="A37" zoomScale="80" zoomScaleNormal="80" workbookViewId="0">
      <selection activeCell="V56" sqref="V56"/>
    </sheetView>
  </sheetViews>
  <sheetFormatPr defaultRowHeight="15" x14ac:dyDescent="0.25"/>
  <cols>
    <col min="1" max="1" width="16.42578125" customWidth="1"/>
    <col min="2" max="3" width="12.140625" customWidth="1"/>
    <col min="4" max="4" width="11.42578125" customWidth="1"/>
    <col min="5" max="20" width="9.140625" style="10" customWidth="1"/>
    <col min="21" max="21" width="12.28515625" customWidth="1"/>
  </cols>
  <sheetData>
    <row r="1" spans="1:21" ht="15.75" thickBot="1" x14ac:dyDescent="0.3">
      <c r="A1">
        <v>2028</v>
      </c>
    </row>
    <row r="2" spans="1:21" ht="15.75" thickBot="1" x14ac:dyDescent="0.3">
      <c r="A2" s="18"/>
      <c r="B2" s="178" t="s">
        <v>63</v>
      </c>
      <c r="C2" s="179"/>
      <c r="D2" s="180"/>
      <c r="E2" s="175" t="s">
        <v>56</v>
      </c>
      <c r="F2" s="176"/>
      <c r="G2" s="176"/>
      <c r="H2" s="176"/>
      <c r="I2" s="176"/>
      <c r="J2" s="176"/>
      <c r="K2" s="176"/>
      <c r="L2" s="177"/>
      <c r="M2" s="177"/>
      <c r="N2" s="177"/>
      <c r="O2" s="177"/>
      <c r="P2" s="177"/>
      <c r="Q2" s="177"/>
      <c r="R2" s="177"/>
      <c r="S2" s="177"/>
      <c r="T2" s="177"/>
      <c r="U2" s="173" t="s">
        <v>58</v>
      </c>
    </row>
    <row r="3" spans="1:21" ht="102" customHeight="1" x14ac:dyDescent="0.25">
      <c r="A3" s="18"/>
      <c r="B3" s="87" t="s">
        <v>57</v>
      </c>
      <c r="C3" s="115"/>
      <c r="D3" s="47" t="s">
        <v>62</v>
      </c>
      <c r="E3" s="19" t="s">
        <v>89</v>
      </c>
      <c r="F3" s="19" t="s">
        <v>90</v>
      </c>
      <c r="G3" s="19" t="s">
        <v>95</v>
      </c>
      <c r="H3" s="19" t="s">
        <v>73</v>
      </c>
      <c r="I3" s="19" t="s">
        <v>48</v>
      </c>
      <c r="J3" s="19" t="s">
        <v>93</v>
      </c>
      <c r="K3" s="19" t="s">
        <v>74</v>
      </c>
      <c r="L3" s="113" t="s">
        <v>47</v>
      </c>
      <c r="M3" s="113" t="s">
        <v>79</v>
      </c>
      <c r="N3" s="113" t="s">
        <v>53</v>
      </c>
      <c r="O3" s="113" t="s">
        <v>49</v>
      </c>
      <c r="P3" s="113" t="s">
        <v>94</v>
      </c>
      <c r="Q3" s="113" t="s">
        <v>92</v>
      </c>
      <c r="R3" s="113" t="s">
        <v>91</v>
      </c>
      <c r="S3" s="113" t="s">
        <v>50</v>
      </c>
      <c r="T3" s="113" t="s">
        <v>88</v>
      </c>
      <c r="U3" s="174"/>
    </row>
    <row r="4" spans="1:21" x14ac:dyDescent="0.25">
      <c r="A4" s="34" t="s">
        <v>0</v>
      </c>
      <c r="B4" s="103">
        <v>32</v>
      </c>
      <c r="C4" s="116"/>
      <c r="D4" s="48"/>
      <c r="E4" s="2"/>
      <c r="F4" s="2"/>
      <c r="G4" s="2"/>
      <c r="H4" s="2"/>
      <c r="I4" s="2"/>
      <c r="J4" s="2"/>
      <c r="K4" s="2"/>
      <c r="L4" s="2"/>
      <c r="M4" s="2"/>
      <c r="N4" s="2"/>
      <c r="O4" s="2">
        <v>200</v>
      </c>
      <c r="P4" s="2"/>
      <c r="Q4" s="2"/>
      <c r="R4" s="2"/>
      <c r="S4" s="2"/>
      <c r="T4" s="2"/>
      <c r="U4" s="26">
        <f>SUM(E4:T4)</f>
        <v>200</v>
      </c>
    </row>
    <row r="5" spans="1:21" x14ac:dyDescent="0.25">
      <c r="A5" s="34" t="s">
        <v>1</v>
      </c>
      <c r="B5" s="103">
        <v>78</v>
      </c>
      <c r="C5" s="116"/>
      <c r="D5" s="4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>
        <v>450</v>
      </c>
      <c r="U5" s="26">
        <f t="shared" ref="U5:U17" si="0">SUM(E5:T5)</f>
        <v>450</v>
      </c>
    </row>
    <row r="6" spans="1:21" x14ac:dyDescent="0.25">
      <c r="A6" s="34" t="s">
        <v>2</v>
      </c>
      <c r="B6" s="103">
        <v>46</v>
      </c>
      <c r="C6" s="116"/>
      <c r="D6" s="48"/>
      <c r="E6" s="2"/>
      <c r="F6" s="2"/>
      <c r="G6" s="2"/>
      <c r="H6" s="2"/>
      <c r="I6" s="2"/>
      <c r="J6" s="2"/>
      <c r="K6" s="2"/>
      <c r="L6" s="2"/>
      <c r="M6" s="2">
        <v>140</v>
      </c>
      <c r="N6" s="2"/>
      <c r="O6" s="2"/>
      <c r="P6" s="2"/>
      <c r="Q6" s="2"/>
      <c r="R6" s="2"/>
      <c r="S6" s="2"/>
      <c r="T6" s="2"/>
      <c r="U6" s="26">
        <f t="shared" si="0"/>
        <v>140</v>
      </c>
    </row>
    <row r="7" spans="1:21" x14ac:dyDescent="0.25">
      <c r="A7" s="34" t="s">
        <v>3</v>
      </c>
      <c r="B7" s="103">
        <v>63</v>
      </c>
      <c r="C7" s="116"/>
      <c r="D7" s="48"/>
      <c r="E7" s="2"/>
      <c r="F7" s="2"/>
      <c r="G7" s="2"/>
      <c r="H7" s="2"/>
      <c r="I7" s="2">
        <v>400</v>
      </c>
      <c r="J7" s="2"/>
      <c r="K7" s="2">
        <v>800</v>
      </c>
      <c r="L7" s="2">
        <v>280</v>
      </c>
      <c r="M7" s="2"/>
      <c r="N7" s="2"/>
      <c r="O7" s="2"/>
      <c r="P7" s="2"/>
      <c r="Q7" s="2"/>
      <c r="R7" s="2"/>
      <c r="S7" s="2"/>
      <c r="T7" s="2"/>
      <c r="U7" s="26">
        <f t="shared" si="0"/>
        <v>1480</v>
      </c>
    </row>
    <row r="8" spans="1:21" s="79" customFormat="1" x14ac:dyDescent="0.25">
      <c r="A8" s="72" t="s">
        <v>4</v>
      </c>
      <c r="B8" s="104">
        <v>120</v>
      </c>
      <c r="C8" s="117"/>
      <c r="D8" s="73"/>
      <c r="E8" s="75">
        <v>100</v>
      </c>
      <c r="F8" s="75">
        <v>150</v>
      </c>
      <c r="G8" s="75"/>
      <c r="H8" s="75"/>
      <c r="I8" s="75"/>
      <c r="J8" s="75"/>
      <c r="K8" s="75">
        <v>1000</v>
      </c>
      <c r="L8" s="75"/>
      <c r="M8" s="75"/>
      <c r="N8" s="75"/>
      <c r="O8" s="75"/>
      <c r="P8" s="75"/>
      <c r="Q8" s="75"/>
      <c r="R8" s="75"/>
      <c r="S8" s="75"/>
      <c r="T8" s="75"/>
      <c r="U8" s="26">
        <f t="shared" si="0"/>
        <v>1250</v>
      </c>
    </row>
    <row r="9" spans="1:21" x14ac:dyDescent="0.25">
      <c r="A9" s="34" t="s">
        <v>5</v>
      </c>
      <c r="B9" s="103">
        <v>44</v>
      </c>
      <c r="C9" s="116"/>
      <c r="D9" s="48"/>
      <c r="E9" s="2"/>
      <c r="F9" s="2"/>
      <c r="G9" s="2"/>
      <c r="H9" s="2"/>
      <c r="I9" s="2">
        <v>450</v>
      </c>
      <c r="J9" s="2"/>
      <c r="K9" s="2"/>
      <c r="L9" s="2">
        <v>280</v>
      </c>
      <c r="M9" s="2"/>
      <c r="N9" s="2"/>
      <c r="O9" s="1"/>
      <c r="P9" s="1"/>
      <c r="Q9" s="2"/>
      <c r="R9" s="2"/>
      <c r="S9" s="2">
        <v>30</v>
      </c>
      <c r="T9" s="2"/>
      <c r="U9" s="26">
        <f t="shared" si="0"/>
        <v>760</v>
      </c>
    </row>
    <row r="10" spans="1:21" x14ac:dyDescent="0.25">
      <c r="A10" s="34" t="s">
        <v>6</v>
      </c>
      <c r="B10" s="103">
        <v>40</v>
      </c>
      <c r="C10" s="116"/>
      <c r="D10" s="48"/>
      <c r="E10" s="2"/>
      <c r="F10" s="2"/>
      <c r="G10" s="2"/>
      <c r="H10" s="2"/>
      <c r="I10" s="2"/>
      <c r="J10" s="2"/>
      <c r="K10" s="2"/>
      <c r="L10" s="2">
        <v>100</v>
      </c>
      <c r="M10" s="2"/>
      <c r="N10" s="2">
        <v>240</v>
      </c>
      <c r="O10" s="1"/>
      <c r="P10" s="1"/>
      <c r="Q10" s="2">
        <v>400</v>
      </c>
      <c r="R10" s="2">
        <v>300</v>
      </c>
      <c r="S10" s="2">
        <v>400</v>
      </c>
      <c r="T10" s="2"/>
      <c r="U10" s="26">
        <f t="shared" si="0"/>
        <v>1440</v>
      </c>
    </row>
    <row r="11" spans="1:21" x14ac:dyDescent="0.25">
      <c r="A11" s="34" t="s">
        <v>7</v>
      </c>
      <c r="B11" s="103">
        <v>84</v>
      </c>
      <c r="C11" s="116"/>
      <c r="D11" s="48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  <c r="P11" s="1"/>
      <c r="Q11" s="2"/>
      <c r="R11" s="2"/>
      <c r="S11" s="2"/>
      <c r="T11" s="2"/>
      <c r="U11" s="26">
        <f t="shared" si="0"/>
        <v>0</v>
      </c>
    </row>
    <row r="12" spans="1:21" x14ac:dyDescent="0.25">
      <c r="A12" s="34" t="s">
        <v>8</v>
      </c>
      <c r="B12" s="103">
        <v>95</v>
      </c>
      <c r="C12" s="116"/>
      <c r="D12" s="48"/>
      <c r="E12" s="2"/>
      <c r="F12" s="2"/>
      <c r="G12" s="2"/>
      <c r="H12" s="2">
        <v>400</v>
      </c>
      <c r="I12" s="2"/>
      <c r="J12" s="2">
        <v>1000</v>
      </c>
      <c r="K12" s="2"/>
      <c r="L12" s="2"/>
      <c r="M12" s="2"/>
      <c r="N12" s="2"/>
      <c r="O12" s="1"/>
      <c r="P12" s="1"/>
      <c r="Q12" s="2"/>
      <c r="R12" s="2"/>
      <c r="S12" s="2">
        <v>760</v>
      </c>
      <c r="T12" s="2"/>
      <c r="U12" s="26">
        <f t="shared" si="0"/>
        <v>2160</v>
      </c>
    </row>
    <row r="13" spans="1:21" s="79" customFormat="1" x14ac:dyDescent="0.25">
      <c r="A13" s="72" t="s">
        <v>9</v>
      </c>
      <c r="B13" s="104">
        <v>0</v>
      </c>
      <c r="C13" s="117"/>
      <c r="D13" s="73"/>
      <c r="E13" s="75"/>
      <c r="F13" s="75"/>
      <c r="G13" s="75"/>
      <c r="H13" s="75"/>
      <c r="I13" s="75">
        <v>600</v>
      </c>
      <c r="J13" s="75"/>
      <c r="K13" s="75"/>
      <c r="L13" s="75"/>
      <c r="M13" s="75"/>
      <c r="N13" s="75"/>
      <c r="O13" s="77"/>
      <c r="P13" s="77">
        <v>850</v>
      </c>
      <c r="Q13" s="75"/>
      <c r="R13" s="75"/>
      <c r="S13" s="75"/>
      <c r="T13" s="75"/>
      <c r="U13" s="26">
        <f t="shared" si="0"/>
        <v>1450</v>
      </c>
    </row>
    <row r="14" spans="1:21" x14ac:dyDescent="0.25">
      <c r="A14" s="34" t="s">
        <v>10</v>
      </c>
      <c r="B14" s="103">
        <v>27</v>
      </c>
      <c r="C14" s="116"/>
      <c r="D14" s="48"/>
      <c r="E14" s="2"/>
      <c r="F14" s="2"/>
      <c r="G14" s="2">
        <v>120</v>
      </c>
      <c r="H14" s="2"/>
      <c r="I14" s="2"/>
      <c r="J14" s="2"/>
      <c r="K14" s="2"/>
      <c r="L14" s="2"/>
      <c r="M14" s="2"/>
      <c r="N14" s="1"/>
      <c r="O14" s="2"/>
      <c r="P14" s="2"/>
      <c r="Q14" s="2"/>
      <c r="R14" s="2"/>
      <c r="S14" s="2"/>
      <c r="T14" s="2"/>
      <c r="U14" s="26">
        <f t="shared" si="0"/>
        <v>120</v>
      </c>
    </row>
    <row r="15" spans="1:21" x14ac:dyDescent="0.25">
      <c r="A15" s="34" t="s">
        <v>11</v>
      </c>
      <c r="B15" s="103">
        <v>25</v>
      </c>
      <c r="C15" s="116"/>
      <c r="D15" s="48"/>
      <c r="E15" s="2"/>
      <c r="F15" s="2"/>
      <c r="G15" s="2"/>
      <c r="H15" s="2"/>
      <c r="I15" s="2"/>
      <c r="J15" s="2"/>
      <c r="K15" s="2"/>
      <c r="L15" s="2"/>
      <c r="M15" s="2"/>
      <c r="N15" s="1"/>
      <c r="O15" s="2"/>
      <c r="P15" s="2"/>
      <c r="Q15" s="2"/>
      <c r="R15" s="2"/>
      <c r="S15" s="2">
        <v>1000</v>
      </c>
      <c r="T15" s="2"/>
      <c r="U15" s="26">
        <f t="shared" si="0"/>
        <v>1000</v>
      </c>
    </row>
    <row r="16" spans="1:21" x14ac:dyDescent="0.25">
      <c r="A16" s="34" t="s">
        <v>54</v>
      </c>
      <c r="B16" s="103">
        <v>44</v>
      </c>
      <c r="C16" s="116"/>
      <c r="D16" s="48"/>
      <c r="E16" s="2"/>
      <c r="F16" s="2"/>
      <c r="G16" s="2"/>
      <c r="H16" s="2">
        <v>400</v>
      </c>
      <c r="I16" s="2"/>
      <c r="J16" s="2"/>
      <c r="K16" s="2"/>
      <c r="L16" s="2"/>
      <c r="M16" s="2"/>
      <c r="N16" s="1"/>
      <c r="O16" s="2"/>
      <c r="P16" s="2"/>
      <c r="Q16" s="2"/>
      <c r="R16" s="2"/>
      <c r="S16" s="2"/>
      <c r="T16" s="2"/>
      <c r="U16" s="26">
        <f t="shared" si="0"/>
        <v>400</v>
      </c>
    </row>
    <row r="17" spans="1:21" ht="15.75" thickBot="1" x14ac:dyDescent="0.3">
      <c r="A17" s="35" t="s">
        <v>41</v>
      </c>
      <c r="B17" s="105">
        <v>108</v>
      </c>
      <c r="C17" s="118"/>
      <c r="D17" s="61"/>
      <c r="E17" s="6"/>
      <c r="F17" s="6"/>
      <c r="G17" s="6"/>
      <c r="H17" s="6"/>
      <c r="I17" s="6"/>
      <c r="J17" s="6"/>
      <c r="K17" s="6"/>
      <c r="L17" s="112"/>
      <c r="M17" s="112"/>
      <c r="N17" s="112"/>
      <c r="O17" s="112"/>
      <c r="P17" s="112"/>
      <c r="Q17" s="112"/>
      <c r="R17" s="112"/>
      <c r="S17" s="112"/>
      <c r="T17" s="112"/>
      <c r="U17" s="26">
        <f t="shared" si="0"/>
        <v>0</v>
      </c>
    </row>
    <row r="18" spans="1:21" s="5" customFormat="1" ht="16.5" thickBot="1" x14ac:dyDescent="0.3">
      <c r="A18" s="36" t="s">
        <v>34</v>
      </c>
      <c r="B18" s="64">
        <f>SUM(B4:B17)</f>
        <v>806</v>
      </c>
      <c r="C18" s="111"/>
      <c r="D18" s="62">
        <f>B18</f>
        <v>806</v>
      </c>
      <c r="E18" s="9">
        <f>SUM(E4:E17)</f>
        <v>100</v>
      </c>
      <c r="F18" s="9">
        <f>SUM(F4:F17)</f>
        <v>150</v>
      </c>
      <c r="G18" s="9">
        <f>SUM(G9:G17)</f>
        <v>120</v>
      </c>
      <c r="H18" s="9">
        <f>SUM(H8:H17)</f>
        <v>800</v>
      </c>
      <c r="I18" s="9">
        <f>SUM(I7:I17)</f>
        <v>1450</v>
      </c>
      <c r="J18" s="9">
        <f>SUM(J7:J17)</f>
        <v>1000</v>
      </c>
      <c r="K18" s="9">
        <f t="shared" ref="K18:T18" si="1">SUM(K4:K17)</f>
        <v>1800</v>
      </c>
      <c r="L18" s="9">
        <f t="shared" si="1"/>
        <v>660</v>
      </c>
      <c r="M18" s="9">
        <f t="shared" si="1"/>
        <v>140</v>
      </c>
      <c r="N18" s="9">
        <f t="shared" si="1"/>
        <v>240</v>
      </c>
      <c r="O18" s="9">
        <f t="shared" si="1"/>
        <v>200</v>
      </c>
      <c r="P18" s="9">
        <f>SUM(P4:P17)</f>
        <v>850</v>
      </c>
      <c r="Q18" s="9">
        <f t="shared" si="1"/>
        <v>400</v>
      </c>
      <c r="R18" s="102">
        <f t="shared" si="1"/>
        <v>300</v>
      </c>
      <c r="S18" s="102">
        <f t="shared" si="1"/>
        <v>2190</v>
      </c>
      <c r="T18" s="102">
        <f t="shared" si="1"/>
        <v>450</v>
      </c>
      <c r="U18" s="30">
        <f>T18+S18+R18+Q18+O18+N18+M18+L18+K18+J18+I18+H18+G18+F18+E18+P18</f>
        <v>10850</v>
      </c>
    </row>
    <row r="19" spans="1:21" ht="105" x14ac:dyDescent="0.25">
      <c r="A19" s="37"/>
      <c r="B19" s="88" t="s">
        <v>57</v>
      </c>
      <c r="C19" s="119"/>
      <c r="D19" s="101" t="s">
        <v>62</v>
      </c>
      <c r="E19" s="40" t="s">
        <v>99</v>
      </c>
      <c r="F19" s="40" t="s">
        <v>81</v>
      </c>
      <c r="G19" s="19" t="s">
        <v>51</v>
      </c>
      <c r="H19" s="19" t="s">
        <v>52</v>
      </c>
      <c r="I19" s="19" t="s">
        <v>96</v>
      </c>
      <c r="J19" s="19" t="s">
        <v>98</v>
      </c>
      <c r="K19" s="19" t="s">
        <v>47</v>
      </c>
      <c r="L19" s="19" t="s">
        <v>80</v>
      </c>
      <c r="M19" s="20" t="s">
        <v>76</v>
      </c>
      <c r="N19" s="19" t="s">
        <v>50</v>
      </c>
      <c r="O19" s="19" t="s">
        <v>75</v>
      </c>
      <c r="P19" s="20" t="s">
        <v>97</v>
      </c>
      <c r="Q19" s="20" t="s">
        <v>100</v>
      </c>
      <c r="R19" s="7"/>
      <c r="S19" s="7"/>
      <c r="T19" s="7"/>
      <c r="U19" s="86" t="s">
        <v>58</v>
      </c>
    </row>
    <row r="20" spans="1:21" x14ac:dyDescent="0.25">
      <c r="A20" s="34" t="s">
        <v>12</v>
      </c>
      <c r="B20" s="67">
        <v>41</v>
      </c>
      <c r="C20" s="116"/>
      <c r="D20" s="48"/>
      <c r="E20" s="23"/>
      <c r="F20" s="23"/>
      <c r="G20" s="2"/>
      <c r="H20" s="2"/>
      <c r="I20" s="2"/>
      <c r="J20" s="2"/>
      <c r="K20" s="2"/>
      <c r="L20" s="2"/>
      <c r="M20" s="11">
        <v>75</v>
      </c>
      <c r="N20" s="2"/>
      <c r="O20" s="2"/>
      <c r="P20" s="100"/>
      <c r="Q20" s="100"/>
      <c r="R20" s="1"/>
      <c r="S20" s="1"/>
      <c r="T20" s="1"/>
      <c r="U20" s="27">
        <f>SUM(E20:T20)</f>
        <v>75</v>
      </c>
    </row>
    <row r="21" spans="1:21" x14ac:dyDescent="0.25">
      <c r="A21" s="34" t="s">
        <v>13</v>
      </c>
      <c r="B21" s="67">
        <v>23</v>
      </c>
      <c r="C21" s="116"/>
      <c r="D21" s="48"/>
      <c r="E21" s="23"/>
      <c r="F21" s="23"/>
      <c r="G21" s="2"/>
      <c r="H21" s="2">
        <v>500</v>
      </c>
      <c r="I21" s="2"/>
      <c r="J21" s="2"/>
      <c r="K21" s="2"/>
      <c r="L21" s="2"/>
      <c r="M21" s="11"/>
      <c r="N21" s="2"/>
      <c r="O21" s="2"/>
      <c r="P21" s="11"/>
      <c r="Q21" s="11"/>
      <c r="R21" s="1"/>
      <c r="S21" s="1"/>
      <c r="T21" s="1"/>
      <c r="U21" s="27">
        <f t="shared" ref="U21:U41" si="2">SUM(E21:T21)</f>
        <v>500</v>
      </c>
    </row>
    <row r="22" spans="1:21" x14ac:dyDescent="0.25">
      <c r="A22" s="34" t="s">
        <v>14</v>
      </c>
      <c r="B22" s="67">
        <v>22</v>
      </c>
      <c r="C22" s="116"/>
      <c r="D22" s="48"/>
      <c r="E22" s="23"/>
      <c r="F22" s="23"/>
      <c r="G22" s="2"/>
      <c r="H22" s="2"/>
      <c r="I22" s="2"/>
      <c r="J22" s="2"/>
      <c r="K22" s="2"/>
      <c r="L22" s="2"/>
      <c r="M22" s="11"/>
      <c r="N22" s="2"/>
      <c r="O22" s="2"/>
      <c r="P22" s="11"/>
      <c r="Q22" s="11"/>
      <c r="R22" s="1"/>
      <c r="S22" s="1"/>
      <c r="T22" s="1"/>
      <c r="U22" s="27">
        <f t="shared" si="2"/>
        <v>0</v>
      </c>
    </row>
    <row r="23" spans="1:21" x14ac:dyDescent="0.25">
      <c r="A23" s="34" t="s">
        <v>15</v>
      </c>
      <c r="B23" s="67">
        <v>34</v>
      </c>
      <c r="C23" s="116"/>
      <c r="D23" s="48"/>
      <c r="E23" s="23"/>
      <c r="F23" s="23"/>
      <c r="G23" s="2"/>
      <c r="H23" s="2"/>
      <c r="I23" s="2"/>
      <c r="J23" s="2"/>
      <c r="K23" s="2"/>
      <c r="L23" s="2"/>
      <c r="M23" s="11"/>
      <c r="N23" s="2"/>
      <c r="O23" s="2">
        <v>730</v>
      </c>
      <c r="P23" s="11"/>
      <c r="Q23" s="11"/>
      <c r="R23" s="1"/>
      <c r="S23" s="1"/>
      <c r="T23" s="1"/>
      <c r="U23" s="27">
        <f t="shared" si="2"/>
        <v>730</v>
      </c>
    </row>
    <row r="24" spans="1:21" x14ac:dyDescent="0.25">
      <c r="A24" s="34" t="s">
        <v>16</v>
      </c>
      <c r="B24" s="67">
        <v>29</v>
      </c>
      <c r="C24" s="116"/>
      <c r="D24" s="48"/>
      <c r="E24" s="23"/>
      <c r="F24" s="23"/>
      <c r="G24" s="2"/>
      <c r="H24" s="2"/>
      <c r="I24" s="2"/>
      <c r="J24" s="2"/>
      <c r="K24" s="2"/>
      <c r="L24" s="2"/>
      <c r="M24" s="11"/>
      <c r="N24" s="2"/>
      <c r="O24" s="2"/>
      <c r="P24" s="11"/>
      <c r="Q24" s="11"/>
      <c r="R24" s="1"/>
      <c r="S24" s="1"/>
      <c r="T24" s="1"/>
      <c r="U24" s="27">
        <f t="shared" si="2"/>
        <v>0</v>
      </c>
    </row>
    <row r="25" spans="1:21" x14ac:dyDescent="0.25">
      <c r="A25" s="34" t="s">
        <v>17</v>
      </c>
      <c r="B25" s="67">
        <v>28</v>
      </c>
      <c r="C25" s="116"/>
      <c r="D25" s="48"/>
      <c r="E25" s="23"/>
      <c r="F25" s="23"/>
      <c r="G25" s="2"/>
      <c r="H25" s="2"/>
      <c r="I25" s="2"/>
      <c r="J25" s="2"/>
      <c r="K25" s="2"/>
      <c r="L25" s="2"/>
      <c r="M25" s="11"/>
      <c r="N25" s="2">
        <v>100</v>
      </c>
      <c r="O25" s="2"/>
      <c r="P25" s="11"/>
      <c r="Q25" s="11"/>
      <c r="R25" s="1"/>
      <c r="S25" s="1"/>
      <c r="T25" s="1"/>
      <c r="U25" s="27">
        <f t="shared" si="2"/>
        <v>100</v>
      </c>
    </row>
    <row r="26" spans="1:21" x14ac:dyDescent="0.25">
      <c r="A26" s="34" t="s">
        <v>18</v>
      </c>
      <c r="B26" s="67">
        <v>15</v>
      </c>
      <c r="C26" s="116"/>
      <c r="D26" s="48"/>
      <c r="E26" s="23"/>
      <c r="F26" s="23"/>
      <c r="G26" s="2"/>
      <c r="H26" s="2"/>
      <c r="I26" s="2"/>
      <c r="J26" s="2"/>
      <c r="K26" s="2"/>
      <c r="L26" s="2"/>
      <c r="M26" s="11"/>
      <c r="N26" s="2"/>
      <c r="O26" s="2"/>
      <c r="P26" s="11"/>
      <c r="Q26" s="11"/>
      <c r="R26" s="1"/>
      <c r="S26" s="1"/>
      <c r="T26" s="1"/>
      <c r="U26" s="27">
        <f t="shared" si="2"/>
        <v>0</v>
      </c>
    </row>
    <row r="27" spans="1:21" x14ac:dyDescent="0.25">
      <c r="A27" s="34" t="s">
        <v>19</v>
      </c>
      <c r="B27" s="67">
        <v>20</v>
      </c>
      <c r="C27" s="116"/>
      <c r="D27" s="48"/>
      <c r="E27" s="23"/>
      <c r="F27" s="23"/>
      <c r="G27" s="2"/>
      <c r="H27" s="2"/>
      <c r="I27" s="2"/>
      <c r="J27" s="2"/>
      <c r="K27" s="2"/>
      <c r="L27" s="2"/>
      <c r="M27" s="11">
        <v>50</v>
      </c>
      <c r="N27" s="2"/>
      <c r="O27" s="2"/>
      <c r="P27" s="11"/>
      <c r="Q27" s="11"/>
      <c r="R27" s="1"/>
      <c r="S27" s="1"/>
      <c r="T27" s="1"/>
      <c r="U27" s="27">
        <f t="shared" si="2"/>
        <v>50</v>
      </c>
    </row>
    <row r="28" spans="1:21" x14ac:dyDescent="0.25">
      <c r="A28" s="34" t="s">
        <v>20</v>
      </c>
      <c r="B28" s="67">
        <v>28</v>
      </c>
      <c r="C28" s="116"/>
      <c r="D28" s="48"/>
      <c r="E28" s="23"/>
      <c r="F28" s="23"/>
      <c r="G28" s="2">
        <v>70</v>
      </c>
      <c r="H28" s="2"/>
      <c r="I28" s="2">
        <v>35</v>
      </c>
      <c r="J28" s="2"/>
      <c r="K28" s="2"/>
      <c r="L28" s="2"/>
      <c r="M28" s="11"/>
      <c r="N28" s="2"/>
      <c r="O28" s="2"/>
      <c r="P28" s="11"/>
      <c r="Q28" s="11"/>
      <c r="R28" s="1"/>
      <c r="S28" s="1"/>
      <c r="T28" s="1"/>
      <c r="U28" s="27">
        <f t="shared" si="2"/>
        <v>105</v>
      </c>
    </row>
    <row r="29" spans="1:21" s="79" customFormat="1" x14ac:dyDescent="0.25">
      <c r="A29" s="72" t="s">
        <v>21</v>
      </c>
      <c r="B29" s="89">
        <v>25</v>
      </c>
      <c r="C29" s="117"/>
      <c r="D29" s="73"/>
      <c r="E29" s="74"/>
      <c r="F29" s="74"/>
      <c r="G29" s="75"/>
      <c r="H29" s="75"/>
      <c r="I29" s="75"/>
      <c r="J29" s="75"/>
      <c r="K29" s="75"/>
      <c r="L29" s="75"/>
      <c r="M29" s="76"/>
      <c r="N29" s="75"/>
      <c r="O29" s="75"/>
      <c r="P29" s="76"/>
      <c r="Q29" s="76"/>
      <c r="R29" s="77"/>
      <c r="S29" s="77"/>
      <c r="T29" s="77"/>
      <c r="U29" s="27">
        <f t="shared" si="2"/>
        <v>0</v>
      </c>
    </row>
    <row r="30" spans="1:21" x14ac:dyDescent="0.25">
      <c r="A30" s="34" t="s">
        <v>22</v>
      </c>
      <c r="B30" s="67">
        <v>38</v>
      </c>
      <c r="C30" s="116"/>
      <c r="D30" s="48"/>
      <c r="E30" s="23"/>
      <c r="F30" s="23"/>
      <c r="G30" s="2"/>
      <c r="H30" s="2"/>
      <c r="I30" s="2">
        <v>200</v>
      </c>
      <c r="J30" s="2"/>
      <c r="K30" s="2"/>
      <c r="L30" s="2"/>
      <c r="M30" s="11"/>
      <c r="N30" s="2"/>
      <c r="O30" s="2">
        <v>150</v>
      </c>
      <c r="P30" s="11">
        <v>150</v>
      </c>
      <c r="Q30" s="11"/>
      <c r="R30" s="1"/>
      <c r="S30" s="1"/>
      <c r="T30" s="1"/>
      <c r="U30" s="27">
        <f t="shared" si="2"/>
        <v>500</v>
      </c>
    </row>
    <row r="31" spans="1:21" x14ac:dyDescent="0.25">
      <c r="A31" s="34" t="s">
        <v>23</v>
      </c>
      <c r="B31" s="67">
        <v>33</v>
      </c>
      <c r="C31" s="116"/>
      <c r="D31" s="48"/>
      <c r="E31" s="23">
        <v>160</v>
      </c>
      <c r="F31" s="23"/>
      <c r="G31" s="2"/>
      <c r="H31" s="2"/>
      <c r="I31" s="2"/>
      <c r="J31" s="2">
        <v>90</v>
      </c>
      <c r="K31" s="2"/>
      <c r="L31" s="2"/>
      <c r="M31" s="11">
        <v>90</v>
      </c>
      <c r="N31" s="2"/>
      <c r="O31" s="2"/>
      <c r="P31" s="11"/>
      <c r="Q31" s="11"/>
      <c r="R31" s="1"/>
      <c r="S31" s="1"/>
      <c r="T31" s="1"/>
      <c r="U31" s="27">
        <f t="shared" si="2"/>
        <v>340</v>
      </c>
    </row>
    <row r="32" spans="1:21" x14ac:dyDescent="0.25">
      <c r="A32" s="34" t="s">
        <v>33</v>
      </c>
      <c r="B32" s="67">
        <v>22</v>
      </c>
      <c r="C32" s="116"/>
      <c r="D32" s="48"/>
      <c r="E32" s="23"/>
      <c r="F32" s="23">
        <v>30</v>
      </c>
      <c r="G32" s="2"/>
      <c r="H32" s="2"/>
      <c r="I32" s="2"/>
      <c r="J32" s="2"/>
      <c r="K32" s="2"/>
      <c r="L32" s="2"/>
      <c r="M32" s="11"/>
      <c r="N32" s="2"/>
      <c r="O32" s="2"/>
      <c r="P32" s="11"/>
      <c r="Q32" s="11"/>
      <c r="R32" s="1"/>
      <c r="S32" s="1"/>
      <c r="T32" s="1"/>
      <c r="U32" s="27">
        <f t="shared" si="2"/>
        <v>30</v>
      </c>
    </row>
    <row r="33" spans="1:21" s="79" customFormat="1" x14ac:dyDescent="0.25">
      <c r="A33" s="72" t="s">
        <v>24</v>
      </c>
      <c r="B33" s="89">
        <v>17</v>
      </c>
      <c r="C33" s="117"/>
      <c r="D33" s="73"/>
      <c r="E33" s="74"/>
      <c r="F33" s="74"/>
      <c r="G33" s="75"/>
      <c r="H33" s="75"/>
      <c r="I33" s="75"/>
      <c r="J33" s="75"/>
      <c r="K33" s="75"/>
      <c r="L33" s="75"/>
      <c r="M33" s="76"/>
      <c r="N33" s="75"/>
      <c r="O33" s="75"/>
      <c r="P33" s="76"/>
      <c r="Q33" s="76"/>
      <c r="R33" s="77"/>
      <c r="S33" s="77"/>
      <c r="T33" s="77"/>
      <c r="U33" s="27">
        <f t="shared" si="2"/>
        <v>0</v>
      </c>
    </row>
    <row r="34" spans="1:21" s="79" customFormat="1" x14ac:dyDescent="0.25">
      <c r="A34" s="72" t="s">
        <v>25</v>
      </c>
      <c r="B34" s="89">
        <v>22</v>
      </c>
      <c r="C34" s="117"/>
      <c r="D34" s="73"/>
      <c r="E34" s="74"/>
      <c r="F34" s="74"/>
      <c r="G34" s="75"/>
      <c r="H34" s="75"/>
      <c r="I34" s="75"/>
      <c r="J34" s="75"/>
      <c r="K34" s="75"/>
      <c r="L34" s="75"/>
      <c r="M34" s="76"/>
      <c r="N34" s="75"/>
      <c r="O34" s="75">
        <v>500</v>
      </c>
      <c r="P34" s="76"/>
      <c r="Q34" s="76"/>
      <c r="R34" s="77"/>
      <c r="S34" s="77"/>
      <c r="T34" s="77"/>
      <c r="U34" s="27">
        <f t="shared" si="2"/>
        <v>500</v>
      </c>
    </row>
    <row r="35" spans="1:21" s="79" customFormat="1" x14ac:dyDescent="0.25">
      <c r="A35" s="72" t="s">
        <v>26</v>
      </c>
      <c r="B35" s="89">
        <v>10</v>
      </c>
      <c r="C35" s="117"/>
      <c r="D35" s="73"/>
      <c r="E35" s="74"/>
      <c r="F35" s="74"/>
      <c r="G35" s="75"/>
      <c r="H35" s="75"/>
      <c r="I35" s="75"/>
      <c r="J35" s="75"/>
      <c r="K35" s="75"/>
      <c r="L35" s="75"/>
      <c r="M35" s="76"/>
      <c r="N35" s="75"/>
      <c r="O35" s="75">
        <v>70</v>
      </c>
      <c r="P35" s="76"/>
      <c r="Q35" s="76"/>
      <c r="R35" s="77"/>
      <c r="S35" s="77"/>
      <c r="T35" s="77"/>
      <c r="U35" s="27">
        <f t="shared" si="2"/>
        <v>70</v>
      </c>
    </row>
    <row r="36" spans="1:21" s="79" customFormat="1" x14ac:dyDescent="0.25">
      <c r="A36" s="72" t="s">
        <v>27</v>
      </c>
      <c r="B36" s="89">
        <v>29</v>
      </c>
      <c r="C36" s="117"/>
      <c r="D36" s="73"/>
      <c r="E36" s="74">
        <v>75</v>
      </c>
      <c r="F36" s="74"/>
      <c r="G36" s="75"/>
      <c r="H36" s="75"/>
      <c r="I36" s="75"/>
      <c r="J36" s="75"/>
      <c r="K36" s="75"/>
      <c r="L36" s="75"/>
      <c r="M36" s="76"/>
      <c r="N36" s="75"/>
      <c r="O36" s="75"/>
      <c r="P36" s="76"/>
      <c r="Q36" s="76"/>
      <c r="R36" s="77"/>
      <c r="S36" s="77"/>
      <c r="T36" s="77"/>
      <c r="U36" s="27">
        <f t="shared" si="2"/>
        <v>75</v>
      </c>
    </row>
    <row r="37" spans="1:21" s="79" customFormat="1" x14ac:dyDescent="0.25">
      <c r="A37" s="72" t="s">
        <v>28</v>
      </c>
      <c r="B37" s="89">
        <v>21</v>
      </c>
      <c r="C37" s="117"/>
      <c r="D37" s="73"/>
      <c r="E37" s="74"/>
      <c r="F37" s="74"/>
      <c r="G37" s="75"/>
      <c r="H37" s="75"/>
      <c r="I37" s="75"/>
      <c r="J37" s="75"/>
      <c r="K37" s="75"/>
      <c r="L37" s="75"/>
      <c r="M37" s="76"/>
      <c r="N37" s="75">
        <v>36</v>
      </c>
      <c r="O37" s="75">
        <v>76</v>
      </c>
      <c r="P37" s="76"/>
      <c r="Q37" s="76"/>
      <c r="R37" s="77"/>
      <c r="S37" s="77"/>
      <c r="T37" s="77"/>
      <c r="U37" s="27">
        <f t="shared" si="2"/>
        <v>112</v>
      </c>
    </row>
    <row r="38" spans="1:21" s="79" customFormat="1" x14ac:dyDescent="0.25">
      <c r="A38" s="72" t="s">
        <v>29</v>
      </c>
      <c r="B38" s="89">
        <v>21</v>
      </c>
      <c r="C38" s="117"/>
      <c r="D38" s="73"/>
      <c r="E38" s="74"/>
      <c r="F38" s="74"/>
      <c r="G38" s="75"/>
      <c r="H38" s="75"/>
      <c r="I38" s="75"/>
      <c r="J38" s="75"/>
      <c r="K38" s="75">
        <v>30</v>
      </c>
      <c r="L38" s="75"/>
      <c r="M38" s="76"/>
      <c r="N38" s="75"/>
      <c r="O38" s="75"/>
      <c r="P38" s="76"/>
      <c r="Q38" s="76"/>
      <c r="R38" s="77"/>
      <c r="S38" s="77"/>
      <c r="T38" s="77"/>
      <c r="U38" s="27">
        <f t="shared" si="2"/>
        <v>30</v>
      </c>
    </row>
    <row r="39" spans="1:21" x14ac:dyDescent="0.25">
      <c r="A39" s="34" t="s">
        <v>30</v>
      </c>
      <c r="B39" s="67">
        <v>17</v>
      </c>
      <c r="C39" s="116"/>
      <c r="D39" s="48"/>
      <c r="E39" s="23"/>
      <c r="F39" s="23"/>
      <c r="G39" s="2"/>
      <c r="H39" s="2"/>
      <c r="I39" s="2"/>
      <c r="J39" s="2"/>
      <c r="K39" s="2"/>
      <c r="L39" s="2">
        <v>120</v>
      </c>
      <c r="M39" s="11"/>
      <c r="N39" s="2"/>
      <c r="O39" s="2"/>
      <c r="P39" s="11"/>
      <c r="Q39" s="11"/>
      <c r="R39" s="1"/>
      <c r="S39" s="1"/>
      <c r="T39" s="1"/>
      <c r="U39" s="27">
        <f t="shared" si="2"/>
        <v>120</v>
      </c>
    </row>
    <row r="40" spans="1:21" x14ac:dyDescent="0.25">
      <c r="A40" s="34" t="s">
        <v>31</v>
      </c>
      <c r="B40" s="67">
        <v>25</v>
      </c>
      <c r="C40" s="116"/>
      <c r="D40" s="48"/>
      <c r="E40" s="23"/>
      <c r="F40" s="23"/>
      <c r="G40" s="2"/>
      <c r="H40" s="2"/>
      <c r="I40" s="2"/>
      <c r="J40" s="2"/>
      <c r="K40" s="2"/>
      <c r="L40" s="2"/>
      <c r="M40" s="11"/>
      <c r="N40" s="2"/>
      <c r="O40" s="2">
        <v>600</v>
      </c>
      <c r="P40" s="11"/>
      <c r="Q40" s="11">
        <v>400</v>
      </c>
      <c r="R40" s="1"/>
      <c r="S40" s="1"/>
      <c r="T40" s="1"/>
      <c r="U40" s="27">
        <f t="shared" si="2"/>
        <v>1000</v>
      </c>
    </row>
    <row r="41" spans="1:21" s="79" customFormat="1" ht="15.75" thickBot="1" x14ac:dyDescent="0.3">
      <c r="A41" s="80" t="s">
        <v>32</v>
      </c>
      <c r="B41" s="90">
        <v>21</v>
      </c>
      <c r="C41" s="120"/>
      <c r="D41" s="81"/>
      <c r="E41" s="82"/>
      <c r="F41" s="82"/>
      <c r="G41" s="83"/>
      <c r="H41" s="83"/>
      <c r="I41" s="83"/>
      <c r="J41" s="83"/>
      <c r="K41" s="83"/>
      <c r="L41" s="83"/>
      <c r="M41" s="84"/>
      <c r="N41" s="83"/>
      <c r="O41" s="83"/>
      <c r="P41" s="83"/>
      <c r="Q41" s="83"/>
      <c r="R41" s="85"/>
      <c r="S41" s="85"/>
      <c r="T41" s="85"/>
      <c r="U41" s="27">
        <f t="shared" si="2"/>
        <v>0</v>
      </c>
    </row>
    <row r="42" spans="1:21" ht="16.5" thickBot="1" x14ac:dyDescent="0.3">
      <c r="A42" s="36" t="s">
        <v>35</v>
      </c>
      <c r="B42" s="64">
        <f>SUM(B20:B41)</f>
        <v>541</v>
      </c>
      <c r="C42" s="130"/>
      <c r="D42" s="62">
        <f>B42</f>
        <v>541</v>
      </c>
      <c r="E42" s="42">
        <f t="shared" ref="E42:Q42" si="3">SUM(E20:E41)</f>
        <v>235</v>
      </c>
      <c r="F42" s="42">
        <f t="shared" si="3"/>
        <v>30</v>
      </c>
      <c r="G42" s="9">
        <f t="shared" si="3"/>
        <v>70</v>
      </c>
      <c r="H42" s="9">
        <f t="shared" si="3"/>
        <v>500</v>
      </c>
      <c r="I42" s="9">
        <f t="shared" si="3"/>
        <v>235</v>
      </c>
      <c r="J42" s="9">
        <f t="shared" si="3"/>
        <v>90</v>
      </c>
      <c r="K42" s="9">
        <f t="shared" si="3"/>
        <v>30</v>
      </c>
      <c r="L42" s="9">
        <f t="shared" si="3"/>
        <v>120</v>
      </c>
      <c r="M42" s="9">
        <f t="shared" si="3"/>
        <v>215</v>
      </c>
      <c r="N42" s="9">
        <f t="shared" si="3"/>
        <v>136</v>
      </c>
      <c r="O42" s="9">
        <f t="shared" si="3"/>
        <v>2126</v>
      </c>
      <c r="P42" s="9">
        <f>SUM(P20:P41)</f>
        <v>150</v>
      </c>
      <c r="Q42" s="9">
        <f t="shared" si="3"/>
        <v>400</v>
      </c>
      <c r="R42" s="9"/>
      <c r="S42" s="9"/>
      <c r="T42" s="9"/>
      <c r="U42" s="30">
        <f>E42+F42+G42+H42+I42+J42+K42+L42+M42+N42+O42+Q42+P42</f>
        <v>4337</v>
      </c>
    </row>
    <row r="43" spans="1:21" s="99" customFormat="1" ht="60" x14ac:dyDescent="0.25">
      <c r="A43" s="93"/>
      <c r="B43" s="94" t="s">
        <v>71</v>
      </c>
      <c r="C43" s="134" t="s">
        <v>102</v>
      </c>
      <c r="D43" s="95" t="s">
        <v>62</v>
      </c>
      <c r="E43" s="96"/>
      <c r="F43" s="96" t="s">
        <v>101</v>
      </c>
      <c r="G43" s="97" t="s">
        <v>55</v>
      </c>
      <c r="H43" s="97" t="s">
        <v>70</v>
      </c>
      <c r="I43" s="97"/>
      <c r="J43" s="97"/>
      <c r="K43" s="97"/>
      <c r="L43" s="97"/>
      <c r="M43" s="98"/>
      <c r="N43" s="97"/>
      <c r="O43" s="97"/>
      <c r="P43" s="97"/>
      <c r="Q43" s="97"/>
      <c r="R43" s="97"/>
      <c r="S43" s="98"/>
      <c r="T43" s="98"/>
      <c r="U43" s="86" t="s">
        <v>58</v>
      </c>
    </row>
    <row r="44" spans="1:21" s="79" customFormat="1" x14ac:dyDescent="0.25">
      <c r="A44" s="72" t="s">
        <v>36</v>
      </c>
      <c r="B44" s="89"/>
      <c r="C44" s="75"/>
      <c r="D44" s="73"/>
      <c r="E44" s="74"/>
      <c r="F44" s="74">
        <v>500</v>
      </c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8">
        <f>SUM(E44:T44)</f>
        <v>500</v>
      </c>
    </row>
    <row r="45" spans="1:21" s="79" customFormat="1" x14ac:dyDescent="0.25">
      <c r="A45" s="72" t="s">
        <v>37</v>
      </c>
      <c r="B45" s="89"/>
      <c r="C45" s="75"/>
      <c r="D45" s="73"/>
      <c r="E45" s="74"/>
      <c r="F45" s="74"/>
      <c r="G45" s="75">
        <v>414</v>
      </c>
      <c r="H45" s="75">
        <v>37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8">
        <f t="shared" ref="U45:U46" si="4">SUM(E45:T45)</f>
        <v>451</v>
      </c>
    </row>
    <row r="46" spans="1:21" s="79" customFormat="1" ht="15.75" thickBot="1" x14ac:dyDescent="0.3">
      <c r="A46" s="80" t="s">
        <v>38</v>
      </c>
      <c r="B46" s="90">
        <v>45</v>
      </c>
      <c r="C46" s="75">
        <v>200</v>
      </c>
      <c r="D46" s="81"/>
      <c r="E46" s="82"/>
      <c r="F46" s="82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78">
        <f t="shared" si="4"/>
        <v>0</v>
      </c>
    </row>
    <row r="47" spans="1:21" ht="16.5" thickBot="1" x14ac:dyDescent="0.3">
      <c r="A47" s="36" t="s">
        <v>39</v>
      </c>
      <c r="B47" s="64">
        <f>SUM(B46)</f>
        <v>45</v>
      </c>
      <c r="C47" s="133">
        <f>SUM(C44:C46)</f>
        <v>200</v>
      </c>
      <c r="D47" s="106">
        <f>B47+C47</f>
        <v>245</v>
      </c>
      <c r="E47" s="42">
        <f t="shared" ref="E47:K47" si="5">SUM(E44:E46)</f>
        <v>0</v>
      </c>
      <c r="F47" s="42">
        <f t="shared" si="5"/>
        <v>500</v>
      </c>
      <c r="G47" s="9">
        <f t="shared" si="5"/>
        <v>414</v>
      </c>
      <c r="H47" s="9">
        <f t="shared" si="5"/>
        <v>37</v>
      </c>
      <c r="I47" s="9">
        <f t="shared" si="5"/>
        <v>0</v>
      </c>
      <c r="J47" s="9">
        <f t="shared" si="5"/>
        <v>0</v>
      </c>
      <c r="K47" s="9">
        <f t="shared" si="5"/>
        <v>0</v>
      </c>
      <c r="L47" s="9"/>
      <c r="M47" s="9"/>
      <c r="N47" s="9"/>
      <c r="O47" s="9"/>
      <c r="P47" s="9"/>
      <c r="Q47" s="16"/>
      <c r="R47" s="16"/>
      <c r="S47" s="16"/>
      <c r="T47" s="16"/>
      <c r="U47" s="30">
        <f>E47+G47+H47+I47+J47+K47+L47+M47+F47</f>
        <v>951</v>
      </c>
    </row>
    <row r="48" spans="1:21" ht="38.25" x14ac:dyDescent="0.25">
      <c r="A48" s="37"/>
      <c r="B48" s="88" t="s">
        <v>57</v>
      </c>
      <c r="C48" s="119"/>
      <c r="D48" s="47" t="s">
        <v>62</v>
      </c>
      <c r="E48" s="40"/>
      <c r="F48" s="43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6"/>
    </row>
    <row r="49" spans="1:21" s="4" customFormat="1" x14ac:dyDescent="0.25">
      <c r="A49" s="32" t="s">
        <v>42</v>
      </c>
      <c r="B49" s="91">
        <v>9</v>
      </c>
      <c r="C49" s="122"/>
      <c r="D49" s="49"/>
      <c r="E49" s="44"/>
      <c r="F49" s="4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28"/>
    </row>
    <row r="50" spans="1:21" s="4" customFormat="1" x14ac:dyDescent="0.25">
      <c r="A50" s="32" t="s">
        <v>43</v>
      </c>
      <c r="B50" s="91"/>
      <c r="C50" s="122"/>
      <c r="D50" s="49"/>
      <c r="E50" s="44"/>
      <c r="F50" s="4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28"/>
    </row>
    <row r="51" spans="1:21" s="4" customFormat="1" ht="15.75" thickBot="1" x14ac:dyDescent="0.3">
      <c r="A51" s="38" t="s">
        <v>45</v>
      </c>
      <c r="B51" s="92"/>
      <c r="C51" s="123"/>
      <c r="D51" s="63"/>
      <c r="E51" s="45"/>
      <c r="F51" s="45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9"/>
    </row>
    <row r="52" spans="1:21" s="5" customFormat="1" ht="16.5" thickBot="1" x14ac:dyDescent="0.3">
      <c r="A52" s="36" t="s">
        <v>44</v>
      </c>
      <c r="B52" s="50">
        <f>SUM(B49:B51)</f>
        <v>9</v>
      </c>
      <c r="C52" s="111"/>
      <c r="D52" s="62">
        <f>B52</f>
        <v>9</v>
      </c>
      <c r="E52" s="42">
        <f>SUM(E49:E51)</f>
        <v>0</v>
      </c>
      <c r="F52" s="42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30"/>
    </row>
    <row r="53" spans="1:21" s="5" customFormat="1" ht="32.25" thickBot="1" x14ac:dyDescent="0.3">
      <c r="A53" s="36"/>
      <c r="B53" s="64"/>
      <c r="C53" s="111"/>
      <c r="D53" s="135" t="s">
        <v>62</v>
      </c>
      <c r="E53" s="136"/>
      <c r="F53" s="136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137" t="s">
        <v>58</v>
      </c>
    </row>
    <row r="54" spans="1:21" ht="19.5" thickBot="1" x14ac:dyDescent="0.3">
      <c r="A54" s="39" t="s">
        <v>40</v>
      </c>
      <c r="B54" s="70"/>
      <c r="C54" s="125"/>
      <c r="D54" s="107">
        <f>D52+D47+D42+D18</f>
        <v>1601</v>
      </c>
      <c r="E54" s="46"/>
      <c r="F54" s="4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31">
        <f>U47+U42+U18</f>
        <v>16138</v>
      </c>
    </row>
    <row r="56" spans="1:21" ht="18.75" x14ac:dyDescent="0.25">
      <c r="U56" s="114"/>
    </row>
  </sheetData>
  <mergeCells count="3">
    <mergeCell ref="U2:U3"/>
    <mergeCell ref="E2:T2"/>
    <mergeCell ref="B2:D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C08E-722C-4E39-8CFE-E53B8BB69D8F}">
  <dimension ref="A1:V75"/>
  <sheetViews>
    <sheetView tabSelected="1" topLeftCell="A34" zoomScale="64" zoomScaleNormal="64" workbookViewId="0">
      <selection activeCell="O47" sqref="O47"/>
    </sheetView>
  </sheetViews>
  <sheetFormatPr defaultRowHeight="15" x14ac:dyDescent="0.25"/>
  <cols>
    <col min="1" max="1" width="14.28515625" customWidth="1"/>
    <col min="2" max="2" width="9.85546875" customWidth="1"/>
    <col min="22" max="22" width="10.28515625" customWidth="1"/>
  </cols>
  <sheetData>
    <row r="1" spans="1:22" ht="15.75" thickBot="1" x14ac:dyDescent="0.3">
      <c r="A1">
        <v>2028</v>
      </c>
      <c r="C1" s="181" t="s">
        <v>65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30"/>
      <c r="O1" s="52"/>
      <c r="P1" s="182"/>
      <c r="Q1" s="182"/>
      <c r="R1" s="182"/>
      <c r="S1" s="182"/>
      <c r="T1" s="182"/>
      <c r="U1" s="126"/>
      <c r="V1" s="126"/>
    </row>
    <row r="2" spans="1:22" s="22" customFormat="1" ht="117" customHeight="1" thickBot="1" x14ac:dyDescent="0.3">
      <c r="A2" s="13"/>
      <c r="B2" s="129" t="s">
        <v>112</v>
      </c>
      <c r="C2" s="136" t="s">
        <v>83</v>
      </c>
      <c r="D2" s="51" t="s">
        <v>60</v>
      </c>
      <c r="E2" s="51" t="s">
        <v>67</v>
      </c>
      <c r="F2" s="51" t="s">
        <v>104</v>
      </c>
      <c r="G2" s="55" t="s">
        <v>103</v>
      </c>
      <c r="H2" s="144" t="s">
        <v>87</v>
      </c>
      <c r="I2" s="55" t="s">
        <v>107</v>
      </c>
      <c r="J2" s="143" t="s">
        <v>113</v>
      </c>
      <c r="K2" s="42" t="s">
        <v>64</v>
      </c>
      <c r="L2" s="51" t="s">
        <v>84</v>
      </c>
      <c r="M2" s="55" t="s">
        <v>105</v>
      </c>
      <c r="N2" s="141" t="s">
        <v>114</v>
      </c>
      <c r="O2" s="127" t="s">
        <v>66</v>
      </c>
      <c r="P2" s="149" t="s">
        <v>61</v>
      </c>
      <c r="Q2" s="151" t="s">
        <v>115</v>
      </c>
      <c r="R2" s="155" t="s">
        <v>103</v>
      </c>
      <c r="S2" s="151" t="s">
        <v>87</v>
      </c>
      <c r="T2" s="138" t="s">
        <v>64</v>
      </c>
      <c r="U2" s="56" t="s">
        <v>114</v>
      </c>
      <c r="V2" s="56" t="s">
        <v>58</v>
      </c>
    </row>
    <row r="3" spans="1:22" s="22" customFormat="1" x14ac:dyDescent="0.25">
      <c r="A3" s="33" t="s">
        <v>0</v>
      </c>
      <c r="B3" s="57"/>
      <c r="C3" s="43">
        <v>350</v>
      </c>
      <c r="D3" s="8">
        <v>600</v>
      </c>
      <c r="E3" s="8"/>
      <c r="F3" s="8"/>
      <c r="G3" s="15"/>
      <c r="H3" s="21"/>
      <c r="I3" s="15"/>
      <c r="J3" s="21"/>
      <c r="K3" s="43"/>
      <c r="L3" s="8"/>
      <c r="M3" s="15"/>
      <c r="N3" s="21"/>
      <c r="O3" s="71">
        <f>SUM(C3:M3)</f>
        <v>950</v>
      </c>
      <c r="P3" s="150"/>
      <c r="Q3" s="152"/>
      <c r="R3" s="156"/>
      <c r="S3" s="152"/>
      <c r="T3" s="121"/>
      <c r="U3" s="57"/>
      <c r="V3" s="57">
        <f>SUM(P3:T3)</f>
        <v>0</v>
      </c>
    </row>
    <row r="4" spans="1:22" s="22" customFormat="1" x14ac:dyDescent="0.25">
      <c r="A4" s="33" t="s">
        <v>1</v>
      </c>
      <c r="B4" s="21"/>
      <c r="C4" s="23"/>
      <c r="D4" s="2"/>
      <c r="E4" s="2"/>
      <c r="F4" s="2"/>
      <c r="G4" s="11"/>
      <c r="H4" s="21"/>
      <c r="I4" s="11"/>
      <c r="J4" s="21"/>
      <c r="K4" s="23">
        <v>500</v>
      </c>
      <c r="L4" s="2"/>
      <c r="M4" s="11"/>
      <c r="N4" s="21"/>
      <c r="O4" s="71">
        <f t="shared" ref="O4:O16" si="0">SUM(C4:M4)</f>
        <v>500</v>
      </c>
      <c r="P4" s="34"/>
      <c r="Q4" s="153"/>
      <c r="R4" s="157"/>
      <c r="S4" s="153"/>
      <c r="T4" s="116"/>
      <c r="U4" s="57"/>
      <c r="V4" s="57">
        <f t="shared" ref="V4:V16" si="1">SUM(P4:T4)</f>
        <v>0</v>
      </c>
    </row>
    <row r="5" spans="1:22" s="22" customFormat="1" x14ac:dyDescent="0.25">
      <c r="A5" s="33" t="s">
        <v>2</v>
      </c>
      <c r="B5" s="21"/>
      <c r="C5" s="23">
        <v>700</v>
      </c>
      <c r="D5" s="2"/>
      <c r="E5" s="2"/>
      <c r="F5" s="2"/>
      <c r="G5" s="11"/>
      <c r="H5" s="21"/>
      <c r="I5" s="11"/>
      <c r="J5" s="21"/>
      <c r="K5" s="23"/>
      <c r="L5" s="2"/>
      <c r="M5" s="11"/>
      <c r="N5" s="21"/>
      <c r="O5" s="71">
        <f t="shared" si="0"/>
        <v>700</v>
      </c>
      <c r="P5" s="34"/>
      <c r="Q5" s="153"/>
      <c r="R5" s="157"/>
      <c r="S5" s="153"/>
      <c r="T5" s="116"/>
      <c r="U5" s="57"/>
      <c r="V5" s="57">
        <f t="shared" si="1"/>
        <v>0</v>
      </c>
    </row>
    <row r="6" spans="1:22" s="22" customFormat="1" x14ac:dyDescent="0.25">
      <c r="A6" s="33" t="s">
        <v>3</v>
      </c>
      <c r="B6" s="21"/>
      <c r="C6" s="23">
        <v>1200</v>
      </c>
      <c r="D6" s="2"/>
      <c r="E6" s="2"/>
      <c r="F6" s="2"/>
      <c r="G6" s="11"/>
      <c r="H6" s="21"/>
      <c r="I6" s="11"/>
      <c r="J6" s="21"/>
      <c r="K6" s="23"/>
      <c r="L6" s="2"/>
      <c r="M6" s="11"/>
      <c r="N6" s="21"/>
      <c r="O6" s="71">
        <f t="shared" si="0"/>
        <v>1200</v>
      </c>
      <c r="P6" s="34"/>
      <c r="Q6" s="153"/>
      <c r="R6" s="157"/>
      <c r="S6" s="153"/>
      <c r="T6" s="116"/>
      <c r="U6" s="57"/>
      <c r="V6" s="57">
        <f t="shared" si="1"/>
        <v>0</v>
      </c>
    </row>
    <row r="7" spans="1:22" s="22" customFormat="1" x14ac:dyDescent="0.25">
      <c r="A7" s="33" t="s">
        <v>4</v>
      </c>
      <c r="B7" s="21"/>
      <c r="C7" s="23"/>
      <c r="D7" s="2"/>
      <c r="E7" s="2"/>
      <c r="F7" s="2"/>
      <c r="G7" s="11"/>
      <c r="H7" s="21"/>
      <c r="I7" s="11"/>
      <c r="J7" s="21"/>
      <c r="K7" s="23"/>
      <c r="L7" s="2"/>
      <c r="M7" s="11"/>
      <c r="N7" s="21"/>
      <c r="O7" s="71">
        <f t="shared" si="0"/>
        <v>0</v>
      </c>
      <c r="P7" s="34"/>
      <c r="Q7" s="153"/>
      <c r="R7" s="157"/>
      <c r="S7" s="153"/>
      <c r="T7" s="116">
        <v>6000</v>
      </c>
      <c r="U7" s="57"/>
      <c r="V7" s="57">
        <f t="shared" si="1"/>
        <v>6000</v>
      </c>
    </row>
    <row r="8" spans="1:22" s="22" customFormat="1" x14ac:dyDescent="0.25">
      <c r="A8" s="33" t="s">
        <v>5</v>
      </c>
      <c r="B8" s="21"/>
      <c r="C8" s="23"/>
      <c r="D8" s="2"/>
      <c r="E8" s="2"/>
      <c r="F8" s="2"/>
      <c r="G8" s="11"/>
      <c r="H8" s="21"/>
      <c r="I8" s="11"/>
      <c r="J8" s="21"/>
      <c r="K8" s="23"/>
      <c r="L8" s="2"/>
      <c r="M8" s="11"/>
      <c r="N8" s="21"/>
      <c r="O8" s="71">
        <f t="shared" si="0"/>
        <v>0</v>
      </c>
      <c r="P8" s="34"/>
      <c r="Q8" s="153"/>
      <c r="R8" s="157"/>
      <c r="S8" s="153"/>
      <c r="T8" s="116"/>
      <c r="U8" s="57"/>
      <c r="V8" s="57">
        <f t="shared" si="1"/>
        <v>0</v>
      </c>
    </row>
    <row r="9" spans="1:22" s="22" customFormat="1" x14ac:dyDescent="0.25">
      <c r="A9" s="33" t="s">
        <v>6</v>
      </c>
      <c r="B9" s="21"/>
      <c r="C9" s="23">
        <v>1150</v>
      </c>
      <c r="D9" s="2"/>
      <c r="E9" s="2"/>
      <c r="F9" s="2"/>
      <c r="G9" s="11"/>
      <c r="H9" s="21"/>
      <c r="I9" s="11"/>
      <c r="J9" s="21"/>
      <c r="K9" s="23"/>
      <c r="L9" s="2"/>
      <c r="M9" s="11"/>
      <c r="N9" s="21"/>
      <c r="O9" s="71">
        <f t="shared" si="0"/>
        <v>1150</v>
      </c>
      <c r="P9" s="34">
        <v>3000</v>
      </c>
      <c r="Q9" s="153"/>
      <c r="R9" s="157">
        <v>1200</v>
      </c>
      <c r="S9" s="153"/>
      <c r="T9" s="116"/>
      <c r="U9" s="57"/>
      <c r="V9" s="57">
        <f t="shared" si="1"/>
        <v>4200</v>
      </c>
    </row>
    <row r="10" spans="1:22" s="22" customFormat="1" x14ac:dyDescent="0.25">
      <c r="A10" s="33" t="s">
        <v>7</v>
      </c>
      <c r="B10" s="21"/>
      <c r="C10" s="23"/>
      <c r="D10" s="2"/>
      <c r="E10" s="2"/>
      <c r="F10" s="2"/>
      <c r="G10" s="11"/>
      <c r="H10" s="21"/>
      <c r="I10" s="11"/>
      <c r="J10" s="21"/>
      <c r="K10" s="23"/>
      <c r="L10" s="2"/>
      <c r="M10" s="11"/>
      <c r="N10" s="21"/>
      <c r="O10" s="71">
        <f t="shared" si="0"/>
        <v>0</v>
      </c>
      <c r="P10" s="34"/>
      <c r="Q10" s="153"/>
      <c r="R10" s="157"/>
      <c r="S10" s="153"/>
      <c r="T10" s="116"/>
      <c r="U10" s="57"/>
      <c r="V10" s="57">
        <f t="shared" si="1"/>
        <v>0</v>
      </c>
    </row>
    <row r="11" spans="1:22" s="22" customFormat="1" x14ac:dyDescent="0.25">
      <c r="A11" s="33" t="s">
        <v>8</v>
      </c>
      <c r="B11" s="21"/>
      <c r="C11" s="23">
        <v>4000</v>
      </c>
      <c r="D11" s="2"/>
      <c r="E11" s="2">
        <v>1500</v>
      </c>
      <c r="F11" s="2">
        <v>4000</v>
      </c>
      <c r="G11" s="11"/>
      <c r="H11" s="21"/>
      <c r="I11" s="11"/>
      <c r="J11" s="21"/>
      <c r="K11" s="23"/>
      <c r="L11" s="2"/>
      <c r="M11" s="11"/>
      <c r="N11" s="21"/>
      <c r="O11" s="71">
        <f t="shared" si="0"/>
        <v>9500</v>
      </c>
      <c r="P11" s="34"/>
      <c r="Q11" s="153"/>
      <c r="R11" s="157"/>
      <c r="S11" s="153"/>
      <c r="T11" s="116"/>
      <c r="U11" s="57"/>
      <c r="V11" s="57">
        <f t="shared" si="1"/>
        <v>0</v>
      </c>
    </row>
    <row r="12" spans="1:22" s="22" customFormat="1" x14ac:dyDescent="0.25">
      <c r="A12" s="33" t="s">
        <v>9</v>
      </c>
      <c r="B12" s="21"/>
      <c r="C12" s="23"/>
      <c r="D12" s="2"/>
      <c r="E12" s="2"/>
      <c r="F12" s="2"/>
      <c r="G12" s="11">
        <v>5000</v>
      </c>
      <c r="H12" s="21"/>
      <c r="I12" s="11"/>
      <c r="J12" s="21"/>
      <c r="K12" s="23"/>
      <c r="L12" s="2">
        <v>1000</v>
      </c>
      <c r="M12" s="11">
        <v>1000</v>
      </c>
      <c r="N12" s="21"/>
      <c r="O12" s="71">
        <f t="shared" si="0"/>
        <v>7000</v>
      </c>
      <c r="P12" s="34"/>
      <c r="Q12" s="153"/>
      <c r="R12" s="157"/>
      <c r="S12" s="153"/>
      <c r="T12" s="116"/>
      <c r="U12" s="57"/>
      <c r="V12" s="57">
        <f t="shared" si="1"/>
        <v>0</v>
      </c>
    </row>
    <row r="13" spans="1:22" s="22" customFormat="1" x14ac:dyDescent="0.25">
      <c r="A13" s="33" t="s">
        <v>10</v>
      </c>
      <c r="B13" s="21"/>
      <c r="C13" s="23">
        <v>200</v>
      </c>
      <c r="D13" s="2"/>
      <c r="E13" s="2"/>
      <c r="F13" s="2"/>
      <c r="G13" s="11"/>
      <c r="H13" s="21"/>
      <c r="I13" s="11"/>
      <c r="J13" s="21"/>
      <c r="K13" s="23"/>
      <c r="L13" s="2"/>
      <c r="M13" s="11"/>
      <c r="N13" s="21"/>
      <c r="O13" s="71">
        <f t="shared" si="0"/>
        <v>200</v>
      </c>
      <c r="P13" s="34"/>
      <c r="Q13" s="153"/>
      <c r="R13" s="157"/>
      <c r="S13" s="153"/>
      <c r="T13" s="116"/>
      <c r="U13" s="57"/>
      <c r="V13" s="57">
        <f t="shared" si="1"/>
        <v>0</v>
      </c>
    </row>
    <row r="14" spans="1:22" s="22" customFormat="1" x14ac:dyDescent="0.25">
      <c r="A14" s="33" t="s">
        <v>11</v>
      </c>
      <c r="B14" s="21"/>
      <c r="C14" s="23"/>
      <c r="D14" s="2"/>
      <c r="E14" s="2"/>
      <c r="F14" s="2"/>
      <c r="G14" s="11"/>
      <c r="H14" s="21"/>
      <c r="I14" s="11">
        <v>300</v>
      </c>
      <c r="J14" s="21"/>
      <c r="K14" s="23"/>
      <c r="L14" s="2"/>
      <c r="M14" s="11"/>
      <c r="N14" s="21"/>
      <c r="O14" s="71">
        <f t="shared" si="0"/>
        <v>300</v>
      </c>
      <c r="P14" s="34"/>
      <c r="Q14" s="153"/>
      <c r="R14" s="157"/>
      <c r="S14" s="153"/>
      <c r="T14" s="116"/>
      <c r="U14" s="57"/>
      <c r="V14" s="57">
        <f t="shared" si="1"/>
        <v>0</v>
      </c>
    </row>
    <row r="15" spans="1:22" s="22" customFormat="1" x14ac:dyDescent="0.25">
      <c r="A15" s="33" t="s">
        <v>54</v>
      </c>
      <c r="B15" s="21"/>
      <c r="C15" s="23"/>
      <c r="D15" s="2">
        <v>700</v>
      </c>
      <c r="E15" s="2"/>
      <c r="F15" s="2"/>
      <c r="G15" s="11"/>
      <c r="H15" s="21"/>
      <c r="I15" s="11"/>
      <c r="J15" s="21"/>
      <c r="K15" s="23"/>
      <c r="L15" s="2"/>
      <c r="M15" s="11"/>
      <c r="N15" s="21"/>
      <c r="O15" s="71">
        <f t="shared" si="0"/>
        <v>700</v>
      </c>
      <c r="P15" s="34"/>
      <c r="Q15" s="153"/>
      <c r="R15" s="157"/>
      <c r="S15" s="153"/>
      <c r="T15" s="116"/>
      <c r="U15" s="57"/>
      <c r="V15" s="57">
        <f t="shared" si="1"/>
        <v>0</v>
      </c>
    </row>
    <row r="16" spans="1:22" s="22" customFormat="1" ht="15.75" thickBot="1" x14ac:dyDescent="0.3">
      <c r="A16" s="53" t="s">
        <v>41</v>
      </c>
      <c r="B16" s="58"/>
      <c r="C16" s="41"/>
      <c r="D16" s="6"/>
      <c r="E16" s="6"/>
      <c r="F16" s="6"/>
      <c r="G16" s="12"/>
      <c r="H16" s="58"/>
      <c r="I16" s="12"/>
      <c r="J16" s="58"/>
      <c r="K16" s="41"/>
      <c r="L16" s="6"/>
      <c r="M16" s="12"/>
      <c r="N16" s="58"/>
      <c r="O16" s="145">
        <f t="shared" si="0"/>
        <v>0</v>
      </c>
      <c r="P16" s="35"/>
      <c r="Q16" s="154"/>
      <c r="R16" s="158"/>
      <c r="S16" s="154"/>
      <c r="T16" s="118"/>
      <c r="U16" s="146"/>
      <c r="V16" s="146">
        <f t="shared" si="1"/>
        <v>0</v>
      </c>
    </row>
    <row r="17" spans="1:22" s="22" customFormat="1" ht="19.5" thickBot="1" x14ac:dyDescent="0.3">
      <c r="A17" s="36" t="s">
        <v>34</v>
      </c>
      <c r="B17" s="148">
        <v>530</v>
      </c>
      <c r="C17" s="42">
        <f t="shared" ref="C17" si="2">SUM(C3:C16)</f>
        <v>7600</v>
      </c>
      <c r="D17" s="9">
        <f t="shared" ref="D17:E17" si="3">SUM(D3:D16)</f>
        <v>1300</v>
      </c>
      <c r="E17" s="159">
        <f t="shared" si="3"/>
        <v>1500</v>
      </c>
      <c r="F17" s="9">
        <f>SUM(F3:F16)</f>
        <v>4000</v>
      </c>
      <c r="G17" s="161">
        <f>SUM(G3:G16)</f>
        <v>5000</v>
      </c>
      <c r="H17" s="148">
        <f>G17+F17+E17+D17+C17</f>
        <v>19400</v>
      </c>
      <c r="I17" s="14">
        <f>SUM(I3:I16)</f>
        <v>300</v>
      </c>
      <c r="J17" s="148">
        <f>I17</f>
        <v>300</v>
      </c>
      <c r="K17" s="46">
        <f>SUM(K3:K16)</f>
        <v>500</v>
      </c>
      <c r="L17" s="9">
        <f>SUM(L3:L16)</f>
        <v>1000</v>
      </c>
      <c r="M17" s="17">
        <f>SUM(M3:M16)</f>
        <v>1000</v>
      </c>
      <c r="N17" s="148">
        <f>M17+L17+K17</f>
        <v>2500</v>
      </c>
      <c r="O17" s="31">
        <f>N17+J17+H17+B17</f>
        <v>22730</v>
      </c>
      <c r="P17" s="14">
        <f t="shared" ref="P17:R17" si="4">SUM(P3:P16)</f>
        <v>3000</v>
      </c>
      <c r="Q17" s="59">
        <f>P17</f>
        <v>3000</v>
      </c>
      <c r="R17" s="130">
        <f t="shared" si="4"/>
        <v>1200</v>
      </c>
      <c r="S17" s="59">
        <f>R17</f>
        <v>1200</v>
      </c>
      <c r="T17" s="111">
        <f>SUM(T3:T16)</f>
        <v>6000</v>
      </c>
      <c r="U17" s="59">
        <f>T17</f>
        <v>6000</v>
      </c>
      <c r="V17" s="148">
        <f>U17+S17+Q17</f>
        <v>10200</v>
      </c>
    </row>
    <row r="18" spans="1:22" s="22" customFormat="1" ht="92.25" customHeight="1" thickBot="1" x14ac:dyDescent="0.3">
      <c r="A18" s="54"/>
      <c r="B18" s="19" t="s">
        <v>68</v>
      </c>
      <c r="C18" s="19" t="s">
        <v>109</v>
      </c>
      <c r="D18" s="20" t="s">
        <v>86</v>
      </c>
      <c r="E18" s="144" t="s">
        <v>87</v>
      </c>
      <c r="F18" s="139" t="s">
        <v>108</v>
      </c>
      <c r="G18" s="141" t="s">
        <v>116</v>
      </c>
      <c r="H18" s="40" t="s">
        <v>69</v>
      </c>
      <c r="I18" s="20" t="s">
        <v>64</v>
      </c>
      <c r="J18" s="143" t="s">
        <v>114</v>
      </c>
      <c r="K18" s="40"/>
      <c r="L18" s="19"/>
      <c r="M18" s="19"/>
      <c r="N18" s="139"/>
      <c r="O18" s="65" t="s">
        <v>66</v>
      </c>
      <c r="P18" s="19" t="s">
        <v>64</v>
      </c>
      <c r="Q18" s="20" t="s">
        <v>85</v>
      </c>
      <c r="R18" s="144" t="s">
        <v>114</v>
      </c>
      <c r="S18" s="139"/>
      <c r="T18" s="15"/>
      <c r="U18" s="100"/>
      <c r="V18" s="147" t="s">
        <v>58</v>
      </c>
    </row>
    <row r="19" spans="1:22" s="22" customFormat="1" x14ac:dyDescent="0.25">
      <c r="A19" s="33" t="s">
        <v>12</v>
      </c>
      <c r="B19" s="2">
        <v>400</v>
      </c>
      <c r="C19" s="2"/>
      <c r="D19" s="11"/>
      <c r="E19" s="21"/>
      <c r="F19" s="116"/>
      <c r="G19" s="21"/>
      <c r="H19" s="23"/>
      <c r="I19" s="11"/>
      <c r="J19" s="21"/>
      <c r="K19" s="23"/>
      <c r="L19" s="2"/>
      <c r="M19" s="2"/>
      <c r="N19" s="116"/>
      <c r="O19" s="21">
        <f>B19</f>
        <v>400</v>
      </c>
      <c r="P19" s="2"/>
      <c r="Q19" s="11"/>
      <c r="R19" s="21"/>
      <c r="S19" s="116"/>
      <c r="T19" s="11"/>
      <c r="U19" s="116"/>
      <c r="V19" s="21">
        <f>SUM(P19:T19)</f>
        <v>0</v>
      </c>
    </row>
    <row r="20" spans="1:22" s="22" customFormat="1" x14ac:dyDescent="0.25">
      <c r="A20" s="33" t="s">
        <v>13</v>
      </c>
      <c r="B20" s="2"/>
      <c r="C20" s="2">
        <v>950</v>
      </c>
      <c r="D20" s="11"/>
      <c r="E20" s="21"/>
      <c r="F20" s="116"/>
      <c r="G20" s="21"/>
      <c r="H20" s="23"/>
      <c r="I20" s="11"/>
      <c r="J20" s="21"/>
      <c r="K20" s="23"/>
      <c r="L20" s="2"/>
      <c r="M20" s="2"/>
      <c r="N20" s="116"/>
      <c r="O20" s="21">
        <f t="shared" ref="O20:O40" si="5">SUM(C20:M20)</f>
        <v>950</v>
      </c>
      <c r="P20" s="2"/>
      <c r="Q20" s="11"/>
      <c r="R20" s="21"/>
      <c r="S20" s="116"/>
      <c r="T20" s="11"/>
      <c r="U20" s="116"/>
      <c r="V20" s="21">
        <f t="shared" ref="V20:V40" si="6">SUM(P20:T20)</f>
        <v>0</v>
      </c>
    </row>
    <row r="21" spans="1:22" s="22" customFormat="1" x14ac:dyDescent="0.25">
      <c r="A21" s="33" t="s">
        <v>14</v>
      </c>
      <c r="B21" s="2"/>
      <c r="C21" s="2"/>
      <c r="D21" s="11"/>
      <c r="E21" s="21"/>
      <c r="F21" s="116"/>
      <c r="G21" s="21"/>
      <c r="H21" s="23"/>
      <c r="I21" s="11"/>
      <c r="J21" s="21"/>
      <c r="K21" s="23"/>
      <c r="L21" s="2"/>
      <c r="M21" s="2"/>
      <c r="N21" s="116"/>
      <c r="O21" s="21">
        <f t="shared" si="5"/>
        <v>0</v>
      </c>
      <c r="P21" s="2"/>
      <c r="Q21" s="11"/>
      <c r="R21" s="21"/>
      <c r="S21" s="116"/>
      <c r="T21" s="11"/>
      <c r="U21" s="116"/>
      <c r="V21" s="21">
        <f t="shared" si="6"/>
        <v>0</v>
      </c>
    </row>
    <row r="22" spans="1:22" s="22" customFormat="1" x14ac:dyDescent="0.25">
      <c r="A22" s="33" t="s">
        <v>15</v>
      </c>
      <c r="B22" s="2"/>
      <c r="C22" s="2"/>
      <c r="D22" s="11"/>
      <c r="E22" s="21"/>
      <c r="F22" s="116"/>
      <c r="G22" s="21"/>
      <c r="H22" s="23"/>
      <c r="I22" s="11"/>
      <c r="J22" s="21"/>
      <c r="K22" s="23"/>
      <c r="L22" s="2"/>
      <c r="M22" s="2"/>
      <c r="N22" s="116"/>
      <c r="O22" s="21">
        <f t="shared" si="5"/>
        <v>0</v>
      </c>
      <c r="P22" s="2"/>
      <c r="Q22" s="11">
        <v>1000</v>
      </c>
      <c r="R22" s="21"/>
      <c r="S22" s="116"/>
      <c r="T22" s="11"/>
      <c r="U22" s="116"/>
      <c r="V22" s="21">
        <f t="shared" si="6"/>
        <v>1000</v>
      </c>
    </row>
    <row r="23" spans="1:22" s="22" customFormat="1" x14ac:dyDescent="0.25">
      <c r="A23" s="33" t="s">
        <v>16</v>
      </c>
      <c r="B23" s="2"/>
      <c r="C23" s="2"/>
      <c r="D23" s="11"/>
      <c r="E23" s="21"/>
      <c r="F23" s="116"/>
      <c r="G23" s="21"/>
      <c r="H23" s="23"/>
      <c r="I23" s="11">
        <v>500</v>
      </c>
      <c r="J23" s="21"/>
      <c r="K23" s="23"/>
      <c r="L23" s="2"/>
      <c r="M23" s="2"/>
      <c r="N23" s="116"/>
      <c r="O23" s="21">
        <f t="shared" si="5"/>
        <v>500</v>
      </c>
      <c r="P23" s="2"/>
      <c r="Q23" s="11"/>
      <c r="R23" s="21"/>
      <c r="S23" s="116"/>
      <c r="T23" s="11"/>
      <c r="U23" s="116"/>
      <c r="V23" s="21">
        <f t="shared" si="6"/>
        <v>0</v>
      </c>
    </row>
    <row r="24" spans="1:22" s="22" customFormat="1" x14ac:dyDescent="0.25">
      <c r="A24" s="33" t="s">
        <v>17</v>
      </c>
      <c r="B24" s="2"/>
      <c r="C24" s="2"/>
      <c r="D24" s="11"/>
      <c r="E24" s="21"/>
      <c r="F24" s="116"/>
      <c r="G24" s="21"/>
      <c r="H24" s="23"/>
      <c r="I24" s="11"/>
      <c r="J24" s="21"/>
      <c r="K24" s="23"/>
      <c r="L24" s="2"/>
      <c r="M24" s="2"/>
      <c r="N24" s="116"/>
      <c r="O24" s="21">
        <f t="shared" si="5"/>
        <v>0</v>
      </c>
      <c r="P24" s="2"/>
      <c r="Q24" s="11"/>
      <c r="R24" s="21"/>
      <c r="S24" s="116"/>
      <c r="T24" s="11"/>
      <c r="U24" s="116"/>
      <c r="V24" s="21">
        <f t="shared" si="6"/>
        <v>0</v>
      </c>
    </row>
    <row r="25" spans="1:22" s="22" customFormat="1" x14ac:dyDescent="0.25">
      <c r="A25" s="33" t="s">
        <v>18</v>
      </c>
      <c r="B25" s="2"/>
      <c r="C25" s="2"/>
      <c r="D25" s="11"/>
      <c r="E25" s="21"/>
      <c r="F25" s="116"/>
      <c r="G25" s="21"/>
      <c r="H25" s="23"/>
      <c r="I25" s="11"/>
      <c r="J25" s="21"/>
      <c r="K25" s="23"/>
      <c r="L25" s="2"/>
      <c r="M25" s="2"/>
      <c r="N25" s="116"/>
      <c r="O25" s="21">
        <f t="shared" si="5"/>
        <v>0</v>
      </c>
      <c r="P25" s="2"/>
      <c r="Q25" s="11"/>
      <c r="R25" s="21"/>
      <c r="S25" s="116"/>
      <c r="T25" s="11"/>
      <c r="U25" s="116"/>
      <c r="V25" s="21">
        <f t="shared" si="6"/>
        <v>0</v>
      </c>
    </row>
    <row r="26" spans="1:22" s="22" customFormat="1" x14ac:dyDescent="0.25">
      <c r="A26" s="33" t="s">
        <v>19</v>
      </c>
      <c r="B26" s="2"/>
      <c r="C26" s="2">
        <v>1500</v>
      </c>
      <c r="D26" s="11"/>
      <c r="E26" s="21"/>
      <c r="F26" s="116">
        <v>1000</v>
      </c>
      <c r="G26" s="21"/>
      <c r="H26" s="23"/>
      <c r="I26" s="11"/>
      <c r="J26" s="21"/>
      <c r="K26" s="23"/>
      <c r="L26" s="2"/>
      <c r="M26" s="2"/>
      <c r="N26" s="116"/>
      <c r="O26" s="21">
        <f t="shared" si="5"/>
        <v>2500</v>
      </c>
      <c r="P26" s="2"/>
      <c r="Q26" s="11">
        <v>1500</v>
      </c>
      <c r="R26" s="21"/>
      <c r="S26" s="116"/>
      <c r="T26" s="11"/>
      <c r="U26" s="116"/>
      <c r="V26" s="21">
        <f t="shared" si="6"/>
        <v>1500</v>
      </c>
    </row>
    <row r="27" spans="1:22" s="22" customFormat="1" x14ac:dyDescent="0.25">
      <c r="A27" s="33" t="s">
        <v>20</v>
      </c>
      <c r="B27" s="2"/>
      <c r="C27" s="2"/>
      <c r="D27" s="11"/>
      <c r="E27" s="21"/>
      <c r="F27" s="116"/>
      <c r="G27" s="21"/>
      <c r="H27" s="23"/>
      <c r="I27" s="11"/>
      <c r="J27" s="21"/>
      <c r="K27" s="23"/>
      <c r="L27" s="2"/>
      <c r="M27" s="2"/>
      <c r="N27" s="116"/>
      <c r="O27" s="21">
        <f t="shared" si="5"/>
        <v>0</v>
      </c>
      <c r="P27" s="2">
        <v>900</v>
      </c>
      <c r="Q27" s="11"/>
      <c r="R27" s="21"/>
      <c r="S27" s="116"/>
      <c r="T27" s="11"/>
      <c r="U27" s="116"/>
      <c r="V27" s="21">
        <f t="shared" si="6"/>
        <v>900</v>
      </c>
    </row>
    <row r="28" spans="1:22" s="22" customFormat="1" x14ac:dyDescent="0.25">
      <c r="A28" s="33" t="s">
        <v>21</v>
      </c>
      <c r="B28" s="2"/>
      <c r="C28" s="2">
        <v>100</v>
      </c>
      <c r="D28" s="11"/>
      <c r="E28" s="21"/>
      <c r="F28" s="116"/>
      <c r="G28" s="21"/>
      <c r="H28" s="23"/>
      <c r="I28" s="11"/>
      <c r="J28" s="21"/>
      <c r="K28" s="23"/>
      <c r="L28" s="2"/>
      <c r="M28" s="2"/>
      <c r="N28" s="116"/>
      <c r="O28" s="21">
        <f t="shared" si="5"/>
        <v>100</v>
      </c>
      <c r="P28" s="2"/>
      <c r="Q28" s="11"/>
      <c r="R28" s="21"/>
      <c r="S28" s="116"/>
      <c r="T28" s="11"/>
      <c r="U28" s="116"/>
      <c r="V28" s="21">
        <f t="shared" si="6"/>
        <v>0</v>
      </c>
    </row>
    <row r="29" spans="1:22" s="22" customFormat="1" x14ac:dyDescent="0.25">
      <c r="A29" s="33" t="s">
        <v>22</v>
      </c>
      <c r="B29" s="2">
        <v>200</v>
      </c>
      <c r="C29" s="2">
        <v>200</v>
      </c>
      <c r="D29" s="11"/>
      <c r="E29" s="21"/>
      <c r="F29" s="116"/>
      <c r="G29" s="21"/>
      <c r="H29" s="23"/>
      <c r="I29" s="11"/>
      <c r="J29" s="21"/>
      <c r="K29" s="23"/>
      <c r="L29" s="2"/>
      <c r="M29" s="2"/>
      <c r="N29" s="116"/>
      <c r="O29" s="21">
        <f>C29+B29</f>
        <v>400</v>
      </c>
      <c r="P29" s="2"/>
      <c r="Q29" s="11"/>
      <c r="R29" s="21"/>
      <c r="S29" s="116"/>
      <c r="T29" s="11"/>
      <c r="U29" s="116"/>
      <c r="V29" s="21">
        <f t="shared" si="6"/>
        <v>0</v>
      </c>
    </row>
    <row r="30" spans="1:22" s="22" customFormat="1" x14ac:dyDescent="0.25">
      <c r="A30" s="33" t="s">
        <v>23</v>
      </c>
      <c r="B30" s="2"/>
      <c r="C30" s="2">
        <v>1050</v>
      </c>
      <c r="D30" s="11">
        <v>500</v>
      </c>
      <c r="E30" s="21"/>
      <c r="F30" s="116"/>
      <c r="G30" s="21"/>
      <c r="H30" s="23"/>
      <c r="I30" s="11"/>
      <c r="J30" s="21"/>
      <c r="K30" s="23"/>
      <c r="L30" s="2"/>
      <c r="M30" s="2"/>
      <c r="N30" s="116"/>
      <c r="O30" s="21">
        <f t="shared" si="5"/>
        <v>1550</v>
      </c>
      <c r="P30" s="2"/>
      <c r="Q30" s="11"/>
      <c r="R30" s="21"/>
      <c r="S30" s="116"/>
      <c r="T30" s="11"/>
      <c r="U30" s="116"/>
      <c r="V30" s="21">
        <f t="shared" si="6"/>
        <v>0</v>
      </c>
    </row>
    <row r="31" spans="1:22" s="22" customFormat="1" x14ac:dyDescent="0.25">
      <c r="A31" s="33" t="s">
        <v>33</v>
      </c>
      <c r="B31" s="2"/>
      <c r="C31" s="2"/>
      <c r="D31" s="11"/>
      <c r="E31" s="21"/>
      <c r="F31" s="116"/>
      <c r="G31" s="21"/>
      <c r="H31" s="23"/>
      <c r="I31" s="11"/>
      <c r="J31" s="21"/>
      <c r="K31" s="23"/>
      <c r="L31" s="2"/>
      <c r="M31" s="2"/>
      <c r="N31" s="116"/>
      <c r="O31" s="21">
        <f t="shared" si="5"/>
        <v>0</v>
      </c>
      <c r="P31" s="2"/>
      <c r="Q31" s="11"/>
      <c r="R31" s="21"/>
      <c r="S31" s="116"/>
      <c r="T31" s="11"/>
      <c r="U31" s="116"/>
      <c r="V31" s="21">
        <f t="shared" si="6"/>
        <v>0</v>
      </c>
    </row>
    <row r="32" spans="1:22" s="109" customFormat="1" x14ac:dyDescent="0.25">
      <c r="A32" s="108" t="s">
        <v>24</v>
      </c>
      <c r="B32" s="75"/>
      <c r="C32" s="75"/>
      <c r="D32" s="76"/>
      <c r="E32" s="160"/>
      <c r="F32" s="117"/>
      <c r="G32" s="160"/>
      <c r="H32" s="74"/>
      <c r="I32" s="76"/>
      <c r="J32" s="160"/>
      <c r="K32" s="74"/>
      <c r="L32" s="75"/>
      <c r="M32" s="75"/>
      <c r="N32" s="117"/>
      <c r="O32" s="21">
        <f t="shared" si="5"/>
        <v>0</v>
      </c>
      <c r="P32" s="75"/>
      <c r="Q32" s="76"/>
      <c r="R32" s="160"/>
      <c r="S32" s="117"/>
      <c r="T32" s="76"/>
      <c r="U32" s="117"/>
      <c r="V32" s="21">
        <f t="shared" si="6"/>
        <v>0</v>
      </c>
    </row>
    <row r="33" spans="1:22" s="22" customFormat="1" x14ac:dyDescent="0.25">
      <c r="A33" s="33" t="s">
        <v>25</v>
      </c>
      <c r="B33" s="2"/>
      <c r="C33" s="2"/>
      <c r="D33" s="11"/>
      <c r="E33" s="21"/>
      <c r="F33" s="116">
        <v>400</v>
      </c>
      <c r="G33" s="21"/>
      <c r="H33" s="23"/>
      <c r="I33" s="11"/>
      <c r="J33" s="21"/>
      <c r="K33" s="23"/>
      <c r="L33" s="2"/>
      <c r="M33" s="2"/>
      <c r="N33" s="116"/>
      <c r="O33" s="21">
        <f t="shared" si="5"/>
        <v>400</v>
      </c>
      <c r="P33" s="2"/>
      <c r="Q33" s="11"/>
      <c r="R33" s="21"/>
      <c r="S33" s="116"/>
      <c r="T33" s="11"/>
      <c r="U33" s="116"/>
      <c r="V33" s="21">
        <f t="shared" si="6"/>
        <v>0</v>
      </c>
    </row>
    <row r="34" spans="1:22" s="22" customFormat="1" x14ac:dyDescent="0.25">
      <c r="A34" s="33" t="s">
        <v>26</v>
      </c>
      <c r="B34" s="2"/>
      <c r="C34" s="2"/>
      <c r="D34" s="11"/>
      <c r="E34" s="21"/>
      <c r="F34" s="116"/>
      <c r="G34" s="21"/>
      <c r="H34" s="23"/>
      <c r="I34" s="11"/>
      <c r="J34" s="21"/>
      <c r="K34" s="23"/>
      <c r="L34" s="2"/>
      <c r="M34" s="2"/>
      <c r="N34" s="116"/>
      <c r="O34" s="21">
        <f t="shared" si="5"/>
        <v>0</v>
      </c>
      <c r="P34" s="2"/>
      <c r="Q34" s="11"/>
      <c r="R34" s="21"/>
      <c r="S34" s="116"/>
      <c r="T34" s="11"/>
      <c r="U34" s="116"/>
      <c r="V34" s="21">
        <f t="shared" si="6"/>
        <v>0</v>
      </c>
    </row>
    <row r="35" spans="1:22" s="22" customFormat="1" x14ac:dyDescent="0.25">
      <c r="A35" s="33" t="s">
        <v>27</v>
      </c>
      <c r="B35" s="2"/>
      <c r="C35" s="2"/>
      <c r="D35" s="11"/>
      <c r="E35" s="21"/>
      <c r="F35" s="116"/>
      <c r="G35" s="21"/>
      <c r="H35" s="23"/>
      <c r="I35" s="11"/>
      <c r="J35" s="21"/>
      <c r="K35" s="23"/>
      <c r="L35" s="2"/>
      <c r="M35" s="2"/>
      <c r="N35" s="116"/>
      <c r="O35" s="21">
        <f t="shared" si="5"/>
        <v>0</v>
      </c>
      <c r="P35" s="2"/>
      <c r="Q35" s="11"/>
      <c r="R35" s="21"/>
      <c r="S35" s="116"/>
      <c r="T35" s="11"/>
      <c r="U35" s="116"/>
      <c r="V35" s="21">
        <f t="shared" si="6"/>
        <v>0</v>
      </c>
    </row>
    <row r="36" spans="1:22" s="22" customFormat="1" x14ac:dyDescent="0.25">
      <c r="A36" s="33" t="s">
        <v>28</v>
      </c>
      <c r="B36" s="2"/>
      <c r="C36" s="2">
        <v>1626</v>
      </c>
      <c r="D36" s="11"/>
      <c r="E36" s="21"/>
      <c r="F36" s="116"/>
      <c r="G36" s="21"/>
      <c r="H36" s="23"/>
      <c r="I36" s="11"/>
      <c r="J36" s="21"/>
      <c r="K36" s="23"/>
      <c r="L36" s="2"/>
      <c r="M36" s="2"/>
      <c r="N36" s="116"/>
      <c r="O36" s="21">
        <f t="shared" si="5"/>
        <v>1626</v>
      </c>
      <c r="P36" s="2"/>
      <c r="Q36" s="11"/>
      <c r="R36" s="21"/>
      <c r="S36" s="116"/>
      <c r="T36" s="11"/>
      <c r="U36" s="116"/>
      <c r="V36" s="21">
        <f t="shared" si="6"/>
        <v>0</v>
      </c>
    </row>
    <row r="37" spans="1:22" s="22" customFormat="1" x14ac:dyDescent="0.25">
      <c r="A37" s="33" t="s">
        <v>29</v>
      </c>
      <c r="B37" s="2"/>
      <c r="C37" s="2"/>
      <c r="D37" s="11"/>
      <c r="E37" s="21"/>
      <c r="F37" s="116"/>
      <c r="G37" s="21"/>
      <c r="H37" s="23">
        <v>600</v>
      </c>
      <c r="I37" s="11"/>
      <c r="J37" s="21"/>
      <c r="K37" s="23"/>
      <c r="L37" s="2"/>
      <c r="M37" s="2"/>
      <c r="N37" s="116"/>
      <c r="O37" s="21">
        <f t="shared" si="5"/>
        <v>600</v>
      </c>
      <c r="P37" s="2"/>
      <c r="Q37" s="11"/>
      <c r="R37" s="21"/>
      <c r="S37" s="116"/>
      <c r="T37" s="11"/>
      <c r="U37" s="116"/>
      <c r="V37" s="21">
        <f t="shared" si="6"/>
        <v>0</v>
      </c>
    </row>
    <row r="38" spans="1:22" s="22" customFormat="1" x14ac:dyDescent="0.25">
      <c r="A38" s="33" t="s">
        <v>30</v>
      </c>
      <c r="B38" s="2"/>
      <c r="C38" s="2">
        <v>180</v>
      </c>
      <c r="D38" s="11"/>
      <c r="E38" s="21"/>
      <c r="F38" s="116"/>
      <c r="G38" s="21"/>
      <c r="H38" s="23"/>
      <c r="I38" s="11"/>
      <c r="J38" s="21"/>
      <c r="K38" s="23"/>
      <c r="L38" s="2"/>
      <c r="M38" s="2"/>
      <c r="N38" s="116"/>
      <c r="O38" s="21">
        <f t="shared" si="5"/>
        <v>180</v>
      </c>
      <c r="P38" s="2"/>
      <c r="Q38" s="11"/>
      <c r="R38" s="21"/>
      <c r="S38" s="116"/>
      <c r="T38" s="11"/>
      <c r="U38" s="116"/>
      <c r="V38" s="21">
        <f t="shared" si="6"/>
        <v>0</v>
      </c>
    </row>
    <row r="39" spans="1:22" s="22" customFormat="1" x14ac:dyDescent="0.25">
      <c r="A39" s="33" t="s">
        <v>31</v>
      </c>
      <c r="B39" s="2"/>
      <c r="C39" s="2"/>
      <c r="D39" s="11"/>
      <c r="E39" s="21"/>
      <c r="F39" s="116"/>
      <c r="G39" s="21"/>
      <c r="H39" s="23"/>
      <c r="I39" s="11"/>
      <c r="J39" s="21"/>
      <c r="K39" s="23"/>
      <c r="L39" s="2"/>
      <c r="M39" s="2"/>
      <c r="N39" s="116"/>
      <c r="O39" s="21">
        <f t="shared" si="5"/>
        <v>0</v>
      </c>
      <c r="P39" s="2"/>
      <c r="Q39" s="11"/>
      <c r="R39" s="21"/>
      <c r="S39" s="116"/>
      <c r="T39" s="11"/>
      <c r="U39" s="116"/>
      <c r="V39" s="21">
        <f t="shared" si="6"/>
        <v>0</v>
      </c>
    </row>
    <row r="40" spans="1:22" s="22" customFormat="1" ht="15.75" thickBot="1" x14ac:dyDescent="0.3">
      <c r="A40" s="53" t="s">
        <v>32</v>
      </c>
      <c r="B40" s="6"/>
      <c r="C40" s="6">
        <v>250</v>
      </c>
      <c r="D40" s="12"/>
      <c r="E40" s="21"/>
      <c r="F40" s="118"/>
      <c r="G40" s="21"/>
      <c r="H40" s="41"/>
      <c r="I40" s="12"/>
      <c r="J40" s="58"/>
      <c r="K40" s="41"/>
      <c r="L40" s="6"/>
      <c r="M40" s="6"/>
      <c r="N40" s="118"/>
      <c r="O40" s="21">
        <f t="shared" si="5"/>
        <v>250</v>
      </c>
      <c r="P40" s="6"/>
      <c r="Q40" s="12"/>
      <c r="R40" s="21"/>
      <c r="S40" s="118"/>
      <c r="T40" s="12"/>
      <c r="U40" s="118"/>
      <c r="V40" s="21">
        <f t="shared" si="6"/>
        <v>0</v>
      </c>
    </row>
    <row r="41" spans="1:22" s="22" customFormat="1" ht="19.5" thickBot="1" x14ac:dyDescent="0.3">
      <c r="A41" s="36" t="s">
        <v>35</v>
      </c>
      <c r="B41" s="9">
        <f>SUM(B19:B40)</f>
        <v>600</v>
      </c>
      <c r="C41" s="159">
        <f t="shared" ref="C41" si="7">SUM(C19:C40)</f>
        <v>5856</v>
      </c>
      <c r="D41" s="14">
        <f>SUM(D19:D40)</f>
        <v>500</v>
      </c>
      <c r="E41" s="162">
        <f>D41+C41+B41</f>
        <v>6956</v>
      </c>
      <c r="F41" s="111">
        <f t="shared" ref="F41" si="8">SUM(F19:F40)</f>
        <v>1400</v>
      </c>
      <c r="G41" s="162">
        <f>F41</f>
        <v>1400</v>
      </c>
      <c r="H41" s="42">
        <f>SUM(H19:H40)</f>
        <v>600</v>
      </c>
      <c r="I41" s="14">
        <f>SUM(I19:I40)</f>
        <v>500</v>
      </c>
      <c r="J41" s="148">
        <f>H41+I41</f>
        <v>1100</v>
      </c>
      <c r="K41" s="164"/>
      <c r="L41" s="9"/>
      <c r="M41" s="9"/>
      <c r="N41" s="111"/>
      <c r="O41" s="148">
        <f>J41+G41+E41</f>
        <v>9456</v>
      </c>
      <c r="P41" s="9">
        <f>SUM(P19:P40)</f>
        <v>900</v>
      </c>
      <c r="Q41" s="14">
        <f>SUM(Q19:Q40)</f>
        <v>2500</v>
      </c>
      <c r="R41" s="162">
        <f>P41+Q41</f>
        <v>3400</v>
      </c>
      <c r="S41" s="111"/>
      <c r="T41" s="14">
        <f>SUM(T19:T40)</f>
        <v>0</v>
      </c>
      <c r="U41" s="111"/>
      <c r="V41" s="148">
        <f>R41</f>
        <v>3400</v>
      </c>
    </row>
    <row r="42" spans="1:22" s="22" customFormat="1" ht="79.5" thickBot="1" x14ac:dyDescent="0.3">
      <c r="A42" s="54"/>
      <c r="B42" s="20" t="s">
        <v>59</v>
      </c>
      <c r="C42" s="163" t="s">
        <v>116</v>
      </c>
      <c r="D42" s="139" t="s">
        <v>87</v>
      </c>
      <c r="E42" s="144" t="s">
        <v>87</v>
      </c>
      <c r="F42" s="40"/>
      <c r="G42" s="19" t="s">
        <v>82</v>
      </c>
      <c r="H42" s="19" t="s">
        <v>71</v>
      </c>
      <c r="I42" s="19" t="s">
        <v>72</v>
      </c>
      <c r="J42" s="20" t="s">
        <v>77</v>
      </c>
      <c r="K42" s="144" t="s">
        <v>117</v>
      </c>
      <c r="L42" s="140"/>
      <c r="O42" s="65" t="s">
        <v>66</v>
      </c>
      <c r="P42" s="20" t="s">
        <v>110</v>
      </c>
      <c r="Q42" s="143" t="s">
        <v>116</v>
      </c>
      <c r="R42" s="165"/>
      <c r="S42" s="128"/>
      <c r="T42" s="128"/>
      <c r="U42" s="124"/>
      <c r="V42" s="147" t="s">
        <v>58</v>
      </c>
    </row>
    <row r="43" spans="1:22" s="22" customFormat="1" x14ac:dyDescent="0.25">
      <c r="A43" s="33" t="s">
        <v>36</v>
      </c>
      <c r="B43" s="11"/>
      <c r="C43" s="21"/>
      <c r="D43" s="116"/>
      <c r="E43" s="21"/>
      <c r="F43" s="23"/>
      <c r="G43" s="2"/>
      <c r="H43" s="2"/>
      <c r="I43" s="2"/>
      <c r="J43" s="11"/>
      <c r="K43" s="21"/>
      <c r="L43" s="23"/>
      <c r="M43" s="2"/>
      <c r="N43" s="116"/>
      <c r="O43" s="21">
        <f>SUM(B43:M43)</f>
        <v>0</v>
      </c>
      <c r="P43" s="11">
        <v>1500</v>
      </c>
      <c r="Q43" s="21"/>
      <c r="R43" s="23"/>
      <c r="S43" s="11"/>
      <c r="T43" s="11"/>
      <c r="U43" s="116"/>
      <c r="V43" s="21"/>
    </row>
    <row r="44" spans="1:22" s="22" customFormat="1" x14ac:dyDescent="0.25">
      <c r="A44" s="33" t="s">
        <v>37</v>
      </c>
      <c r="B44" s="11">
        <v>200</v>
      </c>
      <c r="C44" s="21"/>
      <c r="D44" s="116">
        <v>500</v>
      </c>
      <c r="E44" s="21"/>
      <c r="F44" s="23"/>
      <c r="G44" s="2"/>
      <c r="H44" s="2"/>
      <c r="I44" s="2"/>
      <c r="J44" s="11"/>
      <c r="K44" s="21"/>
      <c r="L44" s="23"/>
      <c r="M44" s="2"/>
      <c r="N44" s="116"/>
      <c r="O44" s="21">
        <f>SUM(B44:M44)</f>
        <v>700</v>
      </c>
      <c r="P44" s="11"/>
      <c r="Q44" s="21"/>
      <c r="R44" s="23"/>
      <c r="S44" s="11"/>
      <c r="T44" s="11"/>
      <c r="U44" s="116"/>
      <c r="V44" s="21"/>
    </row>
    <row r="45" spans="1:22" s="22" customFormat="1" ht="15.75" thickBot="1" x14ac:dyDescent="0.3">
      <c r="A45" s="53" t="s">
        <v>38</v>
      </c>
      <c r="B45" s="12">
        <v>1600</v>
      </c>
      <c r="C45" s="21"/>
      <c r="D45" s="118"/>
      <c r="E45" s="58"/>
      <c r="F45" s="41"/>
      <c r="G45" s="6">
        <v>15</v>
      </c>
      <c r="H45" s="6">
        <v>655</v>
      </c>
      <c r="I45" s="6">
        <v>135</v>
      </c>
      <c r="J45" s="12">
        <v>55</v>
      </c>
      <c r="K45" s="21"/>
      <c r="L45" s="41"/>
      <c r="M45" s="6"/>
      <c r="N45" s="118"/>
      <c r="O45" s="21">
        <f>SUM(B45:M45)</f>
        <v>2460</v>
      </c>
      <c r="P45" s="12"/>
      <c r="Q45" s="58"/>
      <c r="R45" s="41"/>
      <c r="S45" s="12"/>
      <c r="T45" s="12"/>
      <c r="U45" s="118"/>
      <c r="V45" s="58"/>
    </row>
    <row r="46" spans="1:22" s="22" customFormat="1" ht="19.5" thickBot="1" x14ac:dyDescent="0.3">
      <c r="A46" s="36" t="s">
        <v>39</v>
      </c>
      <c r="B46" s="14">
        <f>SUM(B43:B45)</f>
        <v>1800</v>
      </c>
      <c r="C46" s="142">
        <f>B46</f>
        <v>1800</v>
      </c>
      <c r="D46" s="111">
        <f t="shared" ref="D46:M46" si="9">SUM(D43:D45)</f>
        <v>500</v>
      </c>
      <c r="E46" s="66">
        <f>D46</f>
        <v>500</v>
      </c>
      <c r="F46" s="42"/>
      <c r="G46" s="9">
        <f t="shared" si="9"/>
        <v>15</v>
      </c>
      <c r="H46" s="9">
        <f t="shared" si="9"/>
        <v>655</v>
      </c>
      <c r="I46" s="9">
        <f t="shared" si="9"/>
        <v>135</v>
      </c>
      <c r="J46" s="14">
        <f>SUM(J43:J45)</f>
        <v>55</v>
      </c>
      <c r="K46" s="162">
        <f>G46+H46+I46+J46</f>
        <v>860</v>
      </c>
      <c r="L46" s="42"/>
      <c r="M46" s="9">
        <f t="shared" si="9"/>
        <v>0</v>
      </c>
      <c r="N46" s="111"/>
      <c r="O46" s="148">
        <f>C46+E46+K46</f>
        <v>3160</v>
      </c>
      <c r="P46" s="14">
        <f>SUM(P43:P45)</f>
        <v>1500</v>
      </c>
      <c r="Q46" s="148">
        <f>P46</f>
        <v>1500</v>
      </c>
      <c r="R46" s="46"/>
      <c r="S46" s="17"/>
      <c r="T46" s="17"/>
      <c r="U46" s="125"/>
      <c r="V46" s="148">
        <f>P46</f>
        <v>1500</v>
      </c>
    </row>
    <row r="47" spans="1:22" s="22" customFormat="1" ht="30.75" thickBot="1" x14ac:dyDescent="0.3">
      <c r="A47" s="54"/>
      <c r="B47" s="5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124"/>
      <c r="O47" s="65" t="s">
        <v>66</v>
      </c>
      <c r="P47" s="20" t="s">
        <v>106</v>
      </c>
      <c r="Q47" s="143" t="s">
        <v>87</v>
      </c>
      <c r="R47" s="43"/>
      <c r="S47" s="15"/>
      <c r="T47" s="15"/>
      <c r="U47" s="121"/>
      <c r="V47" s="147" t="s">
        <v>58</v>
      </c>
    </row>
    <row r="48" spans="1:22" s="22" customFormat="1" ht="15.75" thickBot="1" x14ac:dyDescent="0.3">
      <c r="A48" s="32" t="s">
        <v>42</v>
      </c>
      <c r="B48" s="3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6"/>
      <c r="O48" s="21"/>
      <c r="P48" s="11">
        <v>1200</v>
      </c>
      <c r="Q48" s="21"/>
      <c r="R48" s="23"/>
      <c r="S48" s="11"/>
      <c r="T48" s="11"/>
      <c r="U48" s="116"/>
      <c r="V48" s="21"/>
    </row>
    <row r="49" spans="1:22" s="22" customFormat="1" ht="19.5" thickBot="1" x14ac:dyDescent="0.3">
      <c r="A49" s="36" t="s">
        <v>44</v>
      </c>
      <c r="B49" s="131"/>
      <c r="C49" s="9"/>
      <c r="D49" s="9"/>
      <c r="E49" s="16"/>
      <c r="F49" s="16"/>
      <c r="G49" s="16"/>
      <c r="H49" s="16"/>
      <c r="I49" s="16"/>
      <c r="J49" s="16"/>
      <c r="K49" s="16"/>
      <c r="L49" s="16"/>
      <c r="M49" s="16"/>
      <c r="N49" s="125"/>
      <c r="O49" s="59">
        <f>C49</f>
        <v>0</v>
      </c>
      <c r="P49" s="166">
        <f>SUM(P48:P48)</f>
        <v>1200</v>
      </c>
      <c r="Q49" s="148">
        <f>P49</f>
        <v>1200</v>
      </c>
      <c r="R49" s="46"/>
      <c r="S49" s="17"/>
      <c r="T49" s="17"/>
      <c r="U49" s="125"/>
      <c r="V49" s="59">
        <f>P49</f>
        <v>1200</v>
      </c>
    </row>
    <row r="50" spans="1:22" s="22" customFormat="1" ht="45.75" customHeight="1" x14ac:dyDescent="0.25">
      <c r="A50" s="54"/>
      <c r="B50" s="54"/>
      <c r="C50" s="25" t="s">
        <v>78</v>
      </c>
      <c r="D50" s="25"/>
      <c r="E50" s="8"/>
      <c r="F50" s="8"/>
      <c r="G50" s="8"/>
      <c r="H50" s="8"/>
      <c r="I50" s="8"/>
      <c r="J50" s="8"/>
      <c r="K50" s="8"/>
      <c r="L50" s="8"/>
      <c r="M50" s="8"/>
      <c r="N50" s="121"/>
      <c r="O50" s="65" t="s">
        <v>66</v>
      </c>
      <c r="P50" s="8"/>
      <c r="Q50" s="8"/>
      <c r="R50" s="8"/>
      <c r="S50" s="15"/>
      <c r="T50" s="15"/>
      <c r="U50" s="121"/>
      <c r="V50" s="57"/>
    </row>
    <row r="51" spans="1:22" s="22" customFormat="1" ht="15.75" thickBot="1" x14ac:dyDescent="0.3">
      <c r="A51" s="38" t="s">
        <v>46</v>
      </c>
      <c r="B51" s="38"/>
      <c r="C51" s="6">
        <v>30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118"/>
      <c r="O51" s="58"/>
      <c r="P51" s="6"/>
      <c r="Q51" s="6"/>
      <c r="R51" s="6"/>
      <c r="S51" s="12"/>
      <c r="T51" s="12"/>
      <c r="U51" s="118"/>
      <c r="V51" s="58"/>
    </row>
    <row r="52" spans="1:22" s="22" customFormat="1" ht="19.5" thickBot="1" x14ac:dyDescent="0.3">
      <c r="A52" s="36" t="s">
        <v>46</v>
      </c>
      <c r="B52" s="131"/>
      <c r="C52" s="9">
        <f>SUM(C51)</f>
        <v>30</v>
      </c>
      <c r="D52" s="9"/>
      <c r="E52" s="16"/>
      <c r="F52" s="16"/>
      <c r="G52" s="16"/>
      <c r="H52" s="16"/>
      <c r="I52" s="16"/>
      <c r="J52" s="16"/>
      <c r="K52" s="16"/>
      <c r="L52" s="16"/>
      <c r="M52" s="16"/>
      <c r="N52" s="125"/>
      <c r="O52" s="148">
        <f>C52</f>
        <v>30</v>
      </c>
      <c r="P52" s="16"/>
      <c r="Q52" s="16"/>
      <c r="R52" s="16"/>
      <c r="S52" s="17"/>
      <c r="T52" s="17"/>
      <c r="U52" s="125"/>
      <c r="V52" s="60"/>
    </row>
    <row r="53" spans="1:22" s="22" customFormat="1" ht="56.25" customHeight="1" thickBot="1" x14ac:dyDescent="0.3">
      <c r="A53" s="68" t="s">
        <v>40</v>
      </c>
      <c r="B53" s="132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183" t="s">
        <v>118</v>
      </c>
      <c r="O53" s="184"/>
      <c r="P53" s="169"/>
      <c r="Q53" s="169"/>
      <c r="R53" s="169"/>
      <c r="S53" s="170"/>
      <c r="T53" s="170"/>
      <c r="U53" s="185" t="s">
        <v>119</v>
      </c>
      <c r="V53" s="184"/>
    </row>
    <row r="54" spans="1:22" ht="19.5" thickBot="1" x14ac:dyDescent="0.35">
      <c r="A54" s="167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71">
        <f>O52+O46+O41+O17+1601</f>
        <v>36977</v>
      </c>
      <c r="P54" s="168"/>
      <c r="Q54" s="168"/>
      <c r="R54" s="168"/>
      <c r="S54" s="168"/>
      <c r="T54" s="168"/>
      <c r="U54" s="168"/>
      <c r="V54" s="172">
        <f>V49+V46+V41+V17+16138</f>
        <v>32438</v>
      </c>
    </row>
    <row r="55" spans="1:22" s="110" customFormat="1" ht="19.5" thickBot="1" x14ac:dyDescent="0.35">
      <c r="A55" s="186" t="s">
        <v>111</v>
      </c>
      <c r="B55" s="187"/>
      <c r="C55" s="187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2">
        <f>V54+O54</f>
        <v>69415</v>
      </c>
    </row>
    <row r="57" spans="1:22" ht="18.75" x14ac:dyDescent="0.3">
      <c r="V57" s="110"/>
    </row>
    <row r="75" spans="8:14" x14ac:dyDescent="0.25">
      <c r="H75" s="5"/>
      <c r="I75" s="5"/>
      <c r="J75" s="5"/>
      <c r="K75" s="5"/>
      <c r="L75" s="5"/>
      <c r="M75" s="5"/>
      <c r="N75" s="5"/>
    </row>
  </sheetData>
  <mergeCells count="5">
    <mergeCell ref="C1:M1"/>
    <mergeCell ref="P1:T1"/>
    <mergeCell ref="N53:O53"/>
    <mergeCell ref="U53:V53"/>
    <mergeCell ref="A55:C55"/>
  </mergeCells>
  <pageMargins left="0.17" right="0.2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придбання</vt:lpstr>
      <vt:lpstr> ремонти, послуги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2023-11-22T08:14:01Z</cp:lastPrinted>
  <dcterms:created xsi:type="dcterms:W3CDTF">2023-11-14T07:05:26Z</dcterms:created>
  <dcterms:modified xsi:type="dcterms:W3CDTF">2023-11-29T09:51:19Z</dcterms:modified>
</cp:coreProperties>
</file>