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и\програми\НОВА ПРОГРАМА\пояснювальна додатки\"/>
    </mc:Choice>
  </mc:AlternateContent>
  <xr:revisionPtr revIDLastSave="0" documentId="13_ncr:1_{A0190C9D-0326-49A7-B87B-E8589013C89C}" xr6:coauthVersionLast="45" xr6:coauthVersionMax="45" xr10:uidLastSave="{00000000-0000-0000-0000-000000000000}"/>
  <bookViews>
    <workbookView xWindow="-120" yWindow="-120" windowWidth="20730" windowHeight="11160" activeTab="1" xr2:uid="{F4F5BF43-3E26-4B28-9843-4943A1709CAB}"/>
  </bookViews>
  <sheets>
    <sheet name="придбання" sheetId="1" r:id="rId1"/>
    <sheet name=" ремонти, послуги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D52" i="2" l="1"/>
  <c r="AD51" i="2"/>
  <c r="S39" i="2"/>
  <c r="S38" i="2"/>
  <c r="S31" i="2"/>
  <c r="S30" i="2"/>
  <c r="S29" i="2"/>
  <c r="S21" i="2"/>
  <c r="S20" i="2"/>
  <c r="S19" i="2"/>
  <c r="K41" i="2"/>
  <c r="S11" i="2"/>
  <c r="S10" i="2"/>
  <c r="S3" i="2"/>
  <c r="S57" i="1"/>
  <c r="C57" i="1"/>
  <c r="AD20" i="2" l="1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4" i="2"/>
  <c r="AD35" i="2"/>
  <c r="AD36" i="2"/>
  <c r="AD37" i="2"/>
  <c r="AD38" i="2"/>
  <c r="AD39" i="2"/>
  <c r="AD40" i="2"/>
  <c r="AD19" i="2"/>
  <c r="AD4" i="2"/>
  <c r="AD5" i="2"/>
  <c r="AD6" i="2"/>
  <c r="AD7" i="2"/>
  <c r="AD8" i="2"/>
  <c r="AD9" i="2"/>
  <c r="AD10" i="2"/>
  <c r="AD11" i="2"/>
  <c r="AD12" i="2"/>
  <c r="AD13" i="2"/>
  <c r="AD14" i="2"/>
  <c r="AD15" i="2"/>
  <c r="AD16" i="2"/>
  <c r="AD3" i="2"/>
  <c r="S44" i="2"/>
  <c r="S45" i="2"/>
  <c r="S43" i="2"/>
  <c r="S22" i="2"/>
  <c r="S23" i="2"/>
  <c r="S24" i="2"/>
  <c r="S25" i="2"/>
  <c r="S26" i="2"/>
  <c r="S27" i="2"/>
  <c r="S28" i="2"/>
  <c r="S32" i="2"/>
  <c r="S33" i="2"/>
  <c r="S34" i="2"/>
  <c r="S35" i="2"/>
  <c r="S36" i="2"/>
  <c r="S37" i="2"/>
  <c r="S40" i="2"/>
  <c r="S4" i="2"/>
  <c r="S5" i="2"/>
  <c r="S6" i="2"/>
  <c r="S7" i="2"/>
  <c r="S8" i="2"/>
  <c r="S9" i="2"/>
  <c r="S12" i="2"/>
  <c r="S13" i="2"/>
  <c r="S14" i="2"/>
  <c r="S15" i="2"/>
  <c r="S16" i="2"/>
  <c r="S48" i="1"/>
  <c r="S49" i="1"/>
  <c r="S47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20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4" i="1"/>
  <c r="T46" i="2" l="1"/>
  <c r="AD46" i="2" s="1"/>
  <c r="U41" i="2"/>
  <c r="V41" i="2"/>
  <c r="Y41" i="2"/>
  <c r="Z41" i="2" s="1"/>
  <c r="T41" i="2"/>
  <c r="Q41" i="2"/>
  <c r="R41" i="2" s="1"/>
  <c r="O41" i="2"/>
  <c r="G41" i="2"/>
  <c r="F41" i="2"/>
  <c r="E41" i="2"/>
  <c r="J41" i="2"/>
  <c r="I41" i="2"/>
  <c r="D41" i="2"/>
  <c r="L41" i="2"/>
  <c r="M41" i="2" s="1"/>
  <c r="N41" i="2"/>
  <c r="B41" i="2"/>
  <c r="K17" i="2"/>
  <c r="L17" i="2" s="1"/>
  <c r="I17" i="2"/>
  <c r="J17" i="2" s="1"/>
  <c r="G17" i="2"/>
  <c r="H17" i="2" s="1"/>
  <c r="N17" i="2"/>
  <c r="O17" i="2" s="1"/>
  <c r="E17" i="2"/>
  <c r="D17" i="2"/>
  <c r="J50" i="1"/>
  <c r="I50" i="1"/>
  <c r="H50" i="1"/>
  <c r="G50" i="1"/>
  <c r="F50" i="1"/>
  <c r="E50" i="1"/>
  <c r="O42" i="1"/>
  <c r="N42" i="1"/>
  <c r="M42" i="1"/>
  <c r="L42" i="1"/>
  <c r="K42" i="1"/>
  <c r="J42" i="1"/>
  <c r="I42" i="1"/>
  <c r="H42" i="1"/>
  <c r="G42" i="1"/>
  <c r="F42" i="1"/>
  <c r="E42" i="1"/>
  <c r="D42" i="1"/>
  <c r="D50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D55" i="1"/>
  <c r="S55" i="1" s="1"/>
  <c r="P41" i="2" l="1"/>
  <c r="W41" i="2"/>
  <c r="AD41" i="2" s="1"/>
  <c r="S42" i="1"/>
  <c r="S50" i="1"/>
  <c r="S18" i="1"/>
  <c r="K46" i="2"/>
  <c r="J46" i="2"/>
  <c r="I46" i="2"/>
  <c r="D46" i="2"/>
  <c r="E46" i="2" s="1"/>
  <c r="X17" i="2" l="1"/>
  <c r="B50" i="1" l="1"/>
  <c r="C50" i="1" s="1"/>
  <c r="C49" i="2" l="1"/>
  <c r="S49" i="2" s="1"/>
  <c r="H46" i="2" l="1"/>
  <c r="L46" i="2" s="1"/>
  <c r="S46" i="2" s="1"/>
  <c r="S51" i="2" s="1"/>
  <c r="B46" i="2"/>
  <c r="C46" i="2" s="1"/>
  <c r="C41" i="2"/>
  <c r="H41" i="2" s="1"/>
  <c r="S41" i="2" s="1"/>
  <c r="Z17" i="2"/>
  <c r="AA17" i="2" s="1"/>
  <c r="W17" i="2"/>
  <c r="Y17" i="2" s="1"/>
  <c r="U17" i="2"/>
  <c r="AB17" i="2"/>
  <c r="AC17" i="2" s="1"/>
  <c r="T17" i="2"/>
  <c r="C17" i="2"/>
  <c r="F17" i="2" s="1"/>
  <c r="S17" i="2" s="1"/>
  <c r="B55" i="1"/>
  <c r="C55" i="1" s="1"/>
  <c r="B42" i="1"/>
  <c r="C42" i="1" s="1"/>
  <c r="B18" i="1"/>
  <c r="C18" i="1" s="1"/>
  <c r="V17" i="2" l="1"/>
  <c r="AD17" i="2"/>
</calcChain>
</file>

<file path=xl/sharedStrings.xml><?xml version="1.0" encoding="utf-8"?>
<sst xmlns="http://schemas.openxmlformats.org/spreadsheetml/2006/main" count="213" uniqueCount="131">
  <si>
    <t>№ 1</t>
  </si>
  <si>
    <t>№ 2</t>
  </si>
  <si>
    <t>№ 3</t>
  </si>
  <si>
    <t>№ 4</t>
  </si>
  <si>
    <t>№5</t>
  </si>
  <si>
    <t>№ 6</t>
  </si>
  <si>
    <t>№ 7</t>
  </si>
  <si>
    <t>№ 8</t>
  </si>
  <si>
    <t>№ 9</t>
  </si>
  <si>
    <t>№ 10</t>
  </si>
  <si>
    <t>№ 11</t>
  </si>
  <si>
    <t>Княжицький</t>
  </si>
  <si>
    <t>Барвінок</t>
  </si>
  <si>
    <t>Віночок</t>
  </si>
  <si>
    <t>Вишенька</t>
  </si>
  <si>
    <t>Вулик</t>
  </si>
  <si>
    <t>Дивосвіт</t>
  </si>
  <si>
    <t>Джерельце</t>
  </si>
  <si>
    <t>Зірочка</t>
  </si>
  <si>
    <t>Золота рибка</t>
  </si>
  <si>
    <t>Золотий ключик</t>
  </si>
  <si>
    <t>Казка</t>
  </si>
  <si>
    <t>Калинка</t>
  </si>
  <si>
    <t>Капітошка</t>
  </si>
  <si>
    <t>Ластівка</t>
  </si>
  <si>
    <t>Лісова казка</t>
  </si>
  <si>
    <t>Малятко</t>
  </si>
  <si>
    <t>Оленка</t>
  </si>
  <si>
    <t>Перлинка</t>
  </si>
  <si>
    <t>Ромашка</t>
  </si>
  <si>
    <t>Сонечко</t>
  </si>
  <si>
    <t>Червоні вітрила</t>
  </si>
  <si>
    <t>Ялинка</t>
  </si>
  <si>
    <t>Країна дитинства</t>
  </si>
  <si>
    <t>ЗЗСО</t>
  </si>
  <si>
    <t>ЗДО</t>
  </si>
  <si>
    <t>ДЮСШ</t>
  </si>
  <si>
    <t>Камелія</t>
  </si>
  <si>
    <t>ПТДЮ</t>
  </si>
  <si>
    <t>ЦНПВ</t>
  </si>
  <si>
    <t>ЗПО</t>
  </si>
  <si>
    <t>РАЗОМ</t>
  </si>
  <si>
    <t>№ 12</t>
  </si>
  <si>
    <t>ЦРД № 11</t>
  </si>
  <si>
    <t>Г/г</t>
  </si>
  <si>
    <t>ІНШІ</t>
  </si>
  <si>
    <t>Ц/б</t>
  </si>
  <si>
    <t>ЦПРПП</t>
  </si>
  <si>
    <t>ноутбуки</t>
  </si>
  <si>
    <t xml:space="preserve">мультимедійний/інтерактивний комплект </t>
  </si>
  <si>
    <t>обладнання кабінету фізики</t>
  </si>
  <si>
    <t>СТЕМ-комплекти</t>
  </si>
  <si>
    <t>меблі</t>
  </si>
  <si>
    <t>посудомийна машина</t>
  </si>
  <si>
    <t>пароконвектомат</t>
  </si>
  <si>
    <t>робоче місце вчителя</t>
  </si>
  <si>
    <t>Требухівський</t>
  </si>
  <si>
    <t>картоплечистка</t>
  </si>
  <si>
    <t>комп'ютер</t>
  </si>
  <si>
    <t>придбання 3110</t>
  </si>
  <si>
    <t>новорічні подарунки 2210</t>
  </si>
  <si>
    <t>РАЗОМ 3110</t>
  </si>
  <si>
    <t>дах</t>
  </si>
  <si>
    <t>коридори, сходові клітини, вестибюль</t>
  </si>
  <si>
    <t>спортивний зал</t>
  </si>
  <si>
    <t>РАЗОМ 2210</t>
  </si>
  <si>
    <t>придбання 2210</t>
  </si>
  <si>
    <t>огорожа</t>
  </si>
  <si>
    <t>поточні 2240</t>
  </si>
  <si>
    <t>РАЗОМ 2240</t>
  </si>
  <si>
    <t>РАЗОМ 3132</t>
  </si>
  <si>
    <t>харчоблок</t>
  </si>
  <si>
    <t>овочесховище, сарай</t>
  </si>
  <si>
    <t>коридор,сходинкові клітини</t>
  </si>
  <si>
    <t>музична зала</t>
  </si>
  <si>
    <t>павільйони, майданчики</t>
  </si>
  <si>
    <t>тепломережа</t>
  </si>
  <si>
    <t>БФП</t>
  </si>
  <si>
    <t>Джура</t>
  </si>
  <si>
    <t>ми сильні духом</t>
  </si>
  <si>
    <t>обладнання кабінетів НУШ</t>
  </si>
  <si>
    <t xml:space="preserve">комп'ютерний клас </t>
  </si>
  <si>
    <t>лінгафонний кабінет</t>
  </si>
  <si>
    <t>обладнання ігрового, спортивного майданчика</t>
  </si>
  <si>
    <t>пральна машина</t>
  </si>
  <si>
    <t>ноутбук</t>
  </si>
  <si>
    <t>актова зала</t>
  </si>
  <si>
    <t>стадіон</t>
  </si>
  <si>
    <t>групи</t>
  </si>
  <si>
    <t>відеоспостереження</t>
  </si>
  <si>
    <t>обробка даху</t>
  </si>
  <si>
    <t>казацький гарт</t>
  </si>
  <si>
    <t>семінари</t>
  </si>
  <si>
    <t>обладнання майстерень</t>
  </si>
  <si>
    <t>електром'ясорубка</t>
  </si>
  <si>
    <t>духова шафа</t>
  </si>
  <si>
    <t>мультмедійні дошки, панелі</t>
  </si>
  <si>
    <t>ігрове обладнання</t>
  </si>
  <si>
    <t>мультимедійне обладнання в музичну залу</t>
  </si>
  <si>
    <t>телевізор</t>
  </si>
  <si>
    <t>обладнання для інклюзії</t>
  </si>
  <si>
    <t>кондиціонери</t>
  </si>
  <si>
    <t>протирочна машина</t>
  </si>
  <si>
    <t>монітори</t>
  </si>
  <si>
    <t>колонки</t>
  </si>
  <si>
    <t>стрілецький симулятор</t>
  </si>
  <si>
    <t>фестиваль ДЮП</t>
  </si>
  <si>
    <t>класи, кабінети</t>
  </si>
  <si>
    <t>територія: асфальтове покриття, бордюри</t>
  </si>
  <si>
    <t>територія</t>
  </si>
  <si>
    <t>заміна вікон на енергозберігаючі</t>
  </si>
  <si>
    <t>територія: асфальтове покриття, доріжки</t>
  </si>
  <si>
    <t>медичний блок</t>
  </si>
  <si>
    <t>майданчики, павільйони</t>
  </si>
  <si>
    <t>тепломережа,система опалення</t>
  </si>
  <si>
    <t>пральня</t>
  </si>
  <si>
    <t>вбиральня</t>
  </si>
  <si>
    <t>проєкт теплиця</t>
  </si>
  <si>
    <t>фасад</t>
  </si>
  <si>
    <t>приміщення</t>
  </si>
  <si>
    <t>РАЗОМ ЗА ПРОГРАМОЮ</t>
  </si>
  <si>
    <t>РАЗОМ ЗА ПРОГРАМОЮ 2210</t>
  </si>
  <si>
    <t>РАЗОМ ЗА ПРОГРАМОЮ 3110</t>
  </si>
  <si>
    <t>мережі</t>
  </si>
  <si>
    <t>будівля</t>
  </si>
  <si>
    <t>безпека</t>
  </si>
  <si>
    <t>єдина школа</t>
  </si>
  <si>
    <t>спортивна зона</t>
  </si>
  <si>
    <t>заходи національно-патріотичного</t>
  </si>
  <si>
    <t>РАЗОМ ЗА ПРОГРАМОЮ загальний фонд</t>
  </si>
  <si>
    <t>РАЗОМ ЗА ПРОГРАМОЮ бюджет розвитку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</si>
</sst>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8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1" fillId="0" borderId="0" xfId="0" applyFont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/>
    <xf numFmtId="0" fontId="0" fillId="0" borderId="0" xfId="0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4" xfId="0" applyFont="1" applyBorder="1"/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6" xfId="0" applyBorder="1"/>
    <xf numFmtId="0" fontId="0" fillId="0" borderId="17" xfId="0" applyBorder="1" applyAlignment="1">
      <alignment horizontal="center" vertical="center"/>
    </xf>
    <xf numFmtId="0" fontId="0" fillId="0" borderId="18" xfId="0" applyBorder="1"/>
    <xf numFmtId="0" fontId="1" fillId="0" borderId="11" xfId="0" applyFont="1" applyBorder="1"/>
    <xf numFmtId="0" fontId="0" fillId="0" borderId="17" xfId="0" applyFont="1" applyBorder="1" applyAlignment="1">
      <alignment horizontal="left"/>
    </xf>
    <xf numFmtId="0" fontId="0" fillId="0" borderId="18" xfId="0" applyFont="1" applyBorder="1" applyAlignment="1">
      <alignment horizontal="left"/>
    </xf>
    <xf numFmtId="0" fontId="2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1" fillId="0" borderId="9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0" fillId="0" borderId="20" xfId="0" applyBorder="1"/>
    <xf numFmtId="0" fontId="1" fillId="0" borderId="9" xfId="0" applyFont="1" applyBorder="1" applyAlignment="1">
      <alignment horizontal="right"/>
    </xf>
    <xf numFmtId="0" fontId="0" fillId="0" borderId="5" xfId="0" applyFont="1" applyBorder="1" applyAlignment="1">
      <alignment horizontal="left" vertical="center"/>
    </xf>
    <xf numFmtId="0" fontId="1" fillId="0" borderId="9" xfId="0" applyFont="1" applyFill="1" applyBorder="1" applyAlignment="1">
      <alignment horizontal="right" vertical="center"/>
    </xf>
    <xf numFmtId="0" fontId="1" fillId="0" borderId="22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4" xfId="0" applyFont="1" applyBorder="1"/>
    <xf numFmtId="0" fontId="5" fillId="0" borderId="2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/>
    <xf numFmtId="0" fontId="5" fillId="0" borderId="0" xfId="0" applyFont="1"/>
    <xf numFmtId="0" fontId="5" fillId="0" borderId="5" xfId="0" applyFont="1" applyBorder="1"/>
    <xf numFmtId="0" fontId="5" fillId="0" borderId="3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/>
    <xf numFmtId="0" fontId="1" fillId="0" borderId="16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6" fillId="0" borderId="35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0" xfId="0" applyFont="1"/>
    <xf numFmtId="0" fontId="5" fillId="0" borderId="17" xfId="0" applyFont="1" applyBorder="1"/>
    <xf numFmtId="0" fontId="0" fillId="0" borderId="0" xfId="0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1" fillId="0" borderId="10" xfId="0" applyFont="1" applyBorder="1"/>
    <xf numFmtId="0" fontId="1" fillId="0" borderId="7" xfId="0" applyFont="1" applyFill="1" applyBorder="1" applyAlignment="1">
      <alignment horizontal="center" vertical="center" wrapText="1"/>
    </xf>
    <xf numFmtId="0" fontId="0" fillId="0" borderId="42" xfId="0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0" xfId="0" applyFont="1"/>
    <xf numFmtId="0" fontId="0" fillId="0" borderId="44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2" fillId="0" borderId="49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right" vertical="center"/>
    </xf>
    <xf numFmtId="0" fontId="1" fillId="0" borderId="5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29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0" fillId="0" borderId="46" xfId="0" applyBorder="1"/>
    <xf numFmtId="0" fontId="5" fillId="0" borderId="47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47" xfId="0" applyBorder="1"/>
    <xf numFmtId="0" fontId="0" fillId="0" borderId="48" xfId="0" applyBorder="1"/>
    <xf numFmtId="0" fontId="1" fillId="0" borderId="21" xfId="0" applyFont="1" applyFill="1" applyBorder="1" applyAlignment="1">
      <alignment horizontal="center" vertical="center" wrapText="1"/>
    </xf>
    <xf numFmtId="0" fontId="0" fillId="0" borderId="29" xfId="0" applyBorder="1"/>
    <xf numFmtId="0" fontId="0" fillId="0" borderId="53" xfId="0" applyBorder="1"/>
    <xf numFmtId="0" fontId="3" fillId="0" borderId="21" xfId="0" applyFont="1" applyBorder="1"/>
    <xf numFmtId="0" fontId="1" fillId="0" borderId="38" xfId="0" applyFont="1" applyBorder="1" applyAlignment="1">
      <alignment horizontal="center" vertical="center" wrapText="1"/>
    </xf>
    <xf numFmtId="0" fontId="0" fillId="0" borderId="53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1" fillId="0" borderId="33" xfId="0" applyFont="1" applyBorder="1" applyAlignment="1">
      <alignment horizontal="right" vertical="center"/>
    </xf>
    <xf numFmtId="0" fontId="1" fillId="0" borderId="51" xfId="0" applyFont="1" applyBorder="1" applyAlignment="1">
      <alignment horizontal="right" vertical="center"/>
    </xf>
    <xf numFmtId="0" fontId="1" fillId="0" borderId="39" xfId="0" applyFont="1" applyBorder="1" applyAlignment="1">
      <alignment horizontal="center" vertical="center"/>
    </xf>
    <xf numFmtId="0" fontId="0" fillId="0" borderId="10" xfId="0" applyBorder="1"/>
    <xf numFmtId="0" fontId="1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9" xfId="0" applyFont="1" applyBorder="1" applyAlignment="1"/>
    <xf numFmtId="0" fontId="3" fillId="0" borderId="10" xfId="0" applyFont="1" applyBorder="1" applyAlignment="1"/>
    <xf numFmtId="0" fontId="1" fillId="0" borderId="2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1" xfId="0" applyBorder="1" applyAlignment="1"/>
    <xf numFmtId="0" fontId="2" fillId="0" borderId="8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52509-973A-4D02-A73E-876237C18FBC}">
  <dimension ref="A1:S59"/>
  <sheetViews>
    <sheetView topLeftCell="A37" zoomScale="71" zoomScaleNormal="71" workbookViewId="0">
      <selection activeCell="V58" sqref="V58"/>
    </sheetView>
  </sheetViews>
  <sheetFormatPr defaultRowHeight="15" x14ac:dyDescent="0.25"/>
  <cols>
    <col min="1" max="1" width="16.42578125" customWidth="1"/>
    <col min="2" max="2" width="12.140625" customWidth="1"/>
    <col min="3" max="3" width="11.42578125" customWidth="1"/>
    <col min="4" max="18" width="9.140625" style="12" customWidth="1"/>
    <col min="19" max="19" width="12.28515625" customWidth="1"/>
  </cols>
  <sheetData>
    <row r="1" spans="1:19" ht="15.75" thickBot="1" x14ac:dyDescent="0.3">
      <c r="A1">
        <v>2027</v>
      </c>
    </row>
    <row r="2" spans="1:19" ht="15.75" thickBot="1" x14ac:dyDescent="0.3">
      <c r="A2" s="20"/>
      <c r="B2" s="178" t="s">
        <v>66</v>
      </c>
      <c r="C2" s="179"/>
      <c r="D2" s="175" t="s">
        <v>59</v>
      </c>
      <c r="E2" s="176"/>
      <c r="F2" s="176"/>
      <c r="G2" s="176"/>
      <c r="H2" s="176"/>
      <c r="I2" s="176"/>
      <c r="J2" s="176"/>
      <c r="K2" s="177"/>
      <c r="L2" s="177"/>
      <c r="M2" s="177"/>
      <c r="N2" s="177"/>
      <c r="O2" s="177"/>
      <c r="P2" s="177"/>
      <c r="Q2" s="177"/>
      <c r="R2" s="177"/>
      <c r="S2" s="173" t="s">
        <v>61</v>
      </c>
    </row>
    <row r="3" spans="1:19" ht="102" customHeight="1" x14ac:dyDescent="0.25">
      <c r="A3" s="20"/>
      <c r="B3" s="94" t="s">
        <v>60</v>
      </c>
      <c r="C3" s="53" t="s">
        <v>65</v>
      </c>
      <c r="D3" s="21" t="s">
        <v>53</v>
      </c>
      <c r="E3" s="21" t="s">
        <v>94</v>
      </c>
      <c r="F3" s="21" t="s">
        <v>95</v>
      </c>
      <c r="G3" s="21" t="s">
        <v>54</v>
      </c>
      <c r="H3" s="21" t="s">
        <v>49</v>
      </c>
      <c r="I3" s="21" t="s">
        <v>82</v>
      </c>
      <c r="J3" s="21" t="s">
        <v>81</v>
      </c>
      <c r="K3" s="123" t="s">
        <v>48</v>
      </c>
      <c r="L3" s="123" t="s">
        <v>96</v>
      </c>
      <c r="M3" s="123" t="s">
        <v>55</v>
      </c>
      <c r="N3" s="123" t="s">
        <v>51</v>
      </c>
      <c r="O3" s="123" t="s">
        <v>50</v>
      </c>
      <c r="P3" s="123" t="s">
        <v>80</v>
      </c>
      <c r="Q3" s="123" t="s">
        <v>52</v>
      </c>
      <c r="R3" s="123" t="s">
        <v>93</v>
      </c>
      <c r="S3" s="174"/>
    </row>
    <row r="4" spans="1:19" x14ac:dyDescent="0.25">
      <c r="A4" s="38" t="s">
        <v>0</v>
      </c>
      <c r="B4" s="113">
        <v>32</v>
      </c>
      <c r="C4" s="54"/>
      <c r="D4" s="2"/>
      <c r="E4" s="2"/>
      <c r="F4" s="2"/>
      <c r="G4" s="2"/>
      <c r="H4" s="2"/>
      <c r="I4" s="2"/>
      <c r="J4" s="2"/>
      <c r="K4" s="2"/>
      <c r="L4" s="2"/>
      <c r="M4" s="2"/>
      <c r="N4" s="2">
        <v>250</v>
      </c>
      <c r="O4" s="2">
        <v>175</v>
      </c>
      <c r="P4" s="2">
        <v>50</v>
      </c>
      <c r="Q4" s="2"/>
      <c r="R4" s="2">
        <v>800</v>
      </c>
      <c r="S4" s="28">
        <f>SUM(D4:R4)</f>
        <v>1275</v>
      </c>
    </row>
    <row r="5" spans="1:19" x14ac:dyDescent="0.25">
      <c r="A5" s="38" t="s">
        <v>1</v>
      </c>
      <c r="B5" s="113">
        <v>78</v>
      </c>
      <c r="C5" s="54"/>
      <c r="D5" s="2">
        <v>550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>
        <v>80</v>
      </c>
      <c r="Q5" s="2"/>
      <c r="R5" s="2"/>
      <c r="S5" s="28">
        <f t="shared" ref="S5:S17" si="0">SUM(D5:R5)</f>
        <v>630</v>
      </c>
    </row>
    <row r="6" spans="1:19" x14ac:dyDescent="0.25">
      <c r="A6" s="38" t="s">
        <v>2</v>
      </c>
      <c r="B6" s="113">
        <v>46</v>
      </c>
      <c r="C6" s="54"/>
      <c r="D6" s="2"/>
      <c r="E6" s="2"/>
      <c r="F6" s="2"/>
      <c r="G6" s="2"/>
      <c r="H6" s="2"/>
      <c r="I6" s="2"/>
      <c r="J6" s="2"/>
      <c r="K6" s="2"/>
      <c r="L6" s="2">
        <v>140</v>
      </c>
      <c r="M6" s="2"/>
      <c r="N6" s="2"/>
      <c r="O6" s="2"/>
      <c r="P6" s="2"/>
      <c r="Q6" s="2"/>
      <c r="R6" s="2"/>
      <c r="S6" s="28">
        <f t="shared" si="0"/>
        <v>140</v>
      </c>
    </row>
    <row r="7" spans="1:19" x14ac:dyDescent="0.25">
      <c r="A7" s="38" t="s">
        <v>3</v>
      </c>
      <c r="B7" s="113">
        <v>63</v>
      </c>
      <c r="C7" s="54"/>
      <c r="D7" s="2"/>
      <c r="E7" s="2"/>
      <c r="F7" s="2"/>
      <c r="G7" s="2"/>
      <c r="H7" s="2">
        <v>400</v>
      </c>
      <c r="I7" s="2">
        <v>950</v>
      </c>
      <c r="J7" s="2"/>
      <c r="K7" s="2">
        <v>280</v>
      </c>
      <c r="L7" s="2"/>
      <c r="M7" s="2"/>
      <c r="N7" s="2"/>
      <c r="O7" s="2"/>
      <c r="P7" s="2"/>
      <c r="Q7" s="2"/>
      <c r="R7" s="2"/>
      <c r="S7" s="28">
        <f t="shared" si="0"/>
        <v>1630</v>
      </c>
    </row>
    <row r="8" spans="1:19" s="86" customFormat="1" x14ac:dyDescent="0.25">
      <c r="A8" s="80" t="s">
        <v>4</v>
      </c>
      <c r="B8" s="114">
        <v>120</v>
      </c>
      <c r="C8" s="81"/>
      <c r="D8" s="83"/>
      <c r="E8" s="83">
        <v>30</v>
      </c>
      <c r="F8" s="83"/>
      <c r="G8" s="83">
        <v>200</v>
      </c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28">
        <f t="shared" si="0"/>
        <v>230</v>
      </c>
    </row>
    <row r="9" spans="1:19" x14ac:dyDescent="0.25">
      <c r="A9" s="38" t="s">
        <v>5</v>
      </c>
      <c r="B9" s="113">
        <v>44</v>
      </c>
      <c r="C9" s="54"/>
      <c r="D9" s="2"/>
      <c r="E9" s="2"/>
      <c r="F9" s="2">
        <v>50</v>
      </c>
      <c r="G9" s="2"/>
      <c r="H9" s="2">
        <v>300</v>
      </c>
      <c r="I9" s="2"/>
      <c r="J9" s="2"/>
      <c r="K9" s="2"/>
      <c r="L9" s="2"/>
      <c r="M9" s="2"/>
      <c r="N9" s="1"/>
      <c r="O9" s="2"/>
      <c r="P9" s="2"/>
      <c r="Q9" s="2">
        <v>150</v>
      </c>
      <c r="R9" s="2"/>
      <c r="S9" s="28">
        <f t="shared" si="0"/>
        <v>500</v>
      </c>
    </row>
    <row r="10" spans="1:19" x14ac:dyDescent="0.25">
      <c r="A10" s="38" t="s">
        <v>6</v>
      </c>
      <c r="B10" s="113">
        <v>40</v>
      </c>
      <c r="C10" s="54"/>
      <c r="D10" s="2"/>
      <c r="E10" s="2"/>
      <c r="F10" s="2"/>
      <c r="G10" s="2"/>
      <c r="H10" s="2"/>
      <c r="I10" s="2">
        <v>300</v>
      </c>
      <c r="J10" s="2">
        <v>450</v>
      </c>
      <c r="K10" s="2">
        <v>125</v>
      </c>
      <c r="L10" s="2"/>
      <c r="M10" s="2">
        <v>180</v>
      </c>
      <c r="N10" s="1"/>
      <c r="O10" s="2"/>
      <c r="P10" s="2"/>
      <c r="Q10" s="2">
        <v>496</v>
      </c>
      <c r="R10" s="2"/>
      <c r="S10" s="28">
        <f t="shared" si="0"/>
        <v>1551</v>
      </c>
    </row>
    <row r="11" spans="1:19" x14ac:dyDescent="0.25">
      <c r="A11" s="38" t="s">
        <v>7</v>
      </c>
      <c r="B11" s="113">
        <v>84</v>
      </c>
      <c r="C11" s="54"/>
      <c r="D11" s="2"/>
      <c r="E11" s="2"/>
      <c r="F11" s="2"/>
      <c r="G11" s="2"/>
      <c r="H11" s="2"/>
      <c r="I11" s="2"/>
      <c r="J11" s="2"/>
      <c r="K11" s="2"/>
      <c r="L11" s="2"/>
      <c r="M11" s="2"/>
      <c r="N11" s="1"/>
      <c r="O11" s="2"/>
      <c r="P11" s="2"/>
      <c r="Q11" s="2"/>
      <c r="R11" s="2"/>
      <c r="S11" s="28">
        <f t="shared" si="0"/>
        <v>0</v>
      </c>
    </row>
    <row r="12" spans="1:19" x14ac:dyDescent="0.25">
      <c r="A12" s="38" t="s">
        <v>8</v>
      </c>
      <c r="B12" s="113">
        <v>95</v>
      </c>
      <c r="C12" s="54"/>
      <c r="D12" s="2"/>
      <c r="E12" s="2"/>
      <c r="F12" s="2"/>
      <c r="G12" s="2"/>
      <c r="H12" s="2"/>
      <c r="I12" s="2"/>
      <c r="J12" s="2"/>
      <c r="K12" s="2"/>
      <c r="L12" s="2">
        <v>60</v>
      </c>
      <c r="M12" s="2"/>
      <c r="N12" s="1"/>
      <c r="O12" s="2"/>
      <c r="P12" s="2"/>
      <c r="Q12" s="2">
        <v>100</v>
      </c>
      <c r="R12" s="2"/>
      <c r="S12" s="28">
        <f t="shared" si="0"/>
        <v>160</v>
      </c>
    </row>
    <row r="13" spans="1:19" s="86" customFormat="1" x14ac:dyDescent="0.25">
      <c r="A13" s="80" t="s">
        <v>9</v>
      </c>
      <c r="B13" s="114">
        <v>0</v>
      </c>
      <c r="C13" s="81"/>
      <c r="D13" s="83"/>
      <c r="E13" s="83"/>
      <c r="F13" s="83"/>
      <c r="G13" s="83"/>
      <c r="H13" s="83">
        <v>450</v>
      </c>
      <c r="I13" s="83">
        <v>3750</v>
      </c>
      <c r="J13" s="83"/>
      <c r="K13" s="83"/>
      <c r="L13" s="83"/>
      <c r="M13" s="83"/>
      <c r="N13" s="85"/>
      <c r="O13" s="83"/>
      <c r="P13" s="83"/>
      <c r="Q13" s="83"/>
      <c r="R13" s="83"/>
      <c r="S13" s="28">
        <f t="shared" si="0"/>
        <v>4200</v>
      </c>
    </row>
    <row r="14" spans="1:19" x14ac:dyDescent="0.25">
      <c r="A14" s="38" t="s">
        <v>10</v>
      </c>
      <c r="B14" s="113">
        <v>27</v>
      </c>
      <c r="C14" s="54"/>
      <c r="D14" s="2"/>
      <c r="E14" s="2"/>
      <c r="F14" s="2"/>
      <c r="G14" s="2"/>
      <c r="H14" s="2"/>
      <c r="I14" s="2"/>
      <c r="J14" s="2"/>
      <c r="K14" s="2"/>
      <c r="L14" s="2"/>
      <c r="M14" s="1"/>
      <c r="N14" s="2"/>
      <c r="O14" s="2"/>
      <c r="P14" s="2"/>
      <c r="Q14" s="2"/>
      <c r="R14" s="2"/>
      <c r="S14" s="28">
        <f t="shared" si="0"/>
        <v>0</v>
      </c>
    </row>
    <row r="15" spans="1:19" x14ac:dyDescent="0.25">
      <c r="A15" s="38" t="s">
        <v>11</v>
      </c>
      <c r="B15" s="113">
        <v>25</v>
      </c>
      <c r="C15" s="54"/>
      <c r="D15" s="2"/>
      <c r="E15" s="2"/>
      <c r="F15" s="2"/>
      <c r="G15" s="2"/>
      <c r="H15" s="2">
        <v>500</v>
      </c>
      <c r="I15" s="2"/>
      <c r="J15" s="2"/>
      <c r="K15" s="2"/>
      <c r="L15" s="2"/>
      <c r="M15" s="1"/>
      <c r="N15" s="2"/>
      <c r="O15" s="2"/>
      <c r="P15" s="2"/>
      <c r="Q15" s="2"/>
      <c r="R15" s="2"/>
      <c r="S15" s="28">
        <f t="shared" si="0"/>
        <v>500</v>
      </c>
    </row>
    <row r="16" spans="1:19" x14ac:dyDescent="0.25">
      <c r="A16" s="38" t="s">
        <v>56</v>
      </c>
      <c r="B16" s="113">
        <v>44</v>
      </c>
      <c r="C16" s="54"/>
      <c r="D16" s="2"/>
      <c r="E16" s="2"/>
      <c r="F16" s="2"/>
      <c r="G16" s="2"/>
      <c r="H16" s="2"/>
      <c r="I16" s="2"/>
      <c r="J16" s="2"/>
      <c r="K16" s="2">
        <v>150</v>
      </c>
      <c r="L16" s="2"/>
      <c r="M16" s="1"/>
      <c r="N16" s="2"/>
      <c r="O16" s="2"/>
      <c r="P16" s="2"/>
      <c r="Q16" s="2">
        <v>500</v>
      </c>
      <c r="R16" s="2">
        <v>200</v>
      </c>
      <c r="S16" s="28">
        <f t="shared" si="0"/>
        <v>850</v>
      </c>
    </row>
    <row r="17" spans="1:19" ht="15.75" thickBot="1" x14ac:dyDescent="0.3">
      <c r="A17" s="39" t="s">
        <v>42</v>
      </c>
      <c r="B17" s="115">
        <v>108</v>
      </c>
      <c r="C17" s="67"/>
      <c r="D17" s="7"/>
      <c r="E17" s="7"/>
      <c r="F17" s="7"/>
      <c r="G17" s="7"/>
      <c r="H17" s="7"/>
      <c r="I17" s="7"/>
      <c r="J17" s="7"/>
      <c r="K17" s="122"/>
      <c r="L17" s="122"/>
      <c r="M17" s="122"/>
      <c r="N17" s="122"/>
      <c r="O17" s="122"/>
      <c r="P17" s="122"/>
      <c r="Q17" s="122"/>
      <c r="R17" s="122"/>
      <c r="S17" s="28">
        <f t="shared" si="0"/>
        <v>0</v>
      </c>
    </row>
    <row r="18" spans="1:19" s="5" customFormat="1" ht="16.5" thickBot="1" x14ac:dyDescent="0.3">
      <c r="A18" s="40" t="s">
        <v>34</v>
      </c>
      <c r="B18" s="71">
        <f>SUM(B4:B17)</f>
        <v>806</v>
      </c>
      <c r="C18" s="69">
        <f>B18</f>
        <v>806</v>
      </c>
      <c r="D18" s="10">
        <f>SUM(D4:D17)</f>
        <v>550</v>
      </c>
      <c r="E18" s="10">
        <f>SUM(E4:E17)</f>
        <v>30</v>
      </c>
      <c r="F18" s="10">
        <f>SUM(F9:F17)</f>
        <v>50</v>
      </c>
      <c r="G18" s="10">
        <f>SUM(G8:G17)</f>
        <v>200</v>
      </c>
      <c r="H18" s="10">
        <f>SUM(H7:H17)</f>
        <v>1650</v>
      </c>
      <c r="I18" s="10">
        <f>SUM(I7:I17)</f>
        <v>5000</v>
      </c>
      <c r="J18" s="10">
        <f t="shared" ref="J18:R18" si="1">SUM(J4:J17)</f>
        <v>450</v>
      </c>
      <c r="K18" s="10">
        <f t="shared" si="1"/>
        <v>555</v>
      </c>
      <c r="L18" s="10">
        <f t="shared" si="1"/>
        <v>200</v>
      </c>
      <c r="M18" s="10">
        <f t="shared" si="1"/>
        <v>180</v>
      </c>
      <c r="N18" s="10">
        <f t="shared" si="1"/>
        <v>250</v>
      </c>
      <c r="O18" s="10">
        <f t="shared" si="1"/>
        <v>175</v>
      </c>
      <c r="P18" s="111">
        <f t="shared" si="1"/>
        <v>130</v>
      </c>
      <c r="Q18" s="111">
        <f t="shared" si="1"/>
        <v>1246</v>
      </c>
      <c r="R18" s="111">
        <f t="shared" si="1"/>
        <v>1000</v>
      </c>
      <c r="S18" s="34">
        <f>R18+Q18+P18+O18+N18+M18+L18+K18+J18+I18+H18+G18+F18+E18+D18</f>
        <v>11666</v>
      </c>
    </row>
    <row r="19" spans="1:19" ht="105" x14ac:dyDescent="0.25">
      <c r="A19" s="41"/>
      <c r="B19" s="95" t="s">
        <v>60</v>
      </c>
      <c r="C19" s="110" t="s">
        <v>65</v>
      </c>
      <c r="D19" s="46" t="s">
        <v>94</v>
      </c>
      <c r="E19" s="46" t="s">
        <v>57</v>
      </c>
      <c r="F19" s="21" t="s">
        <v>102</v>
      </c>
      <c r="G19" s="21" t="s">
        <v>54</v>
      </c>
      <c r="H19" s="21" t="s">
        <v>101</v>
      </c>
      <c r="I19" s="21" t="s">
        <v>99</v>
      </c>
      <c r="J19" s="21" t="s">
        <v>48</v>
      </c>
      <c r="K19" s="21" t="s">
        <v>98</v>
      </c>
      <c r="L19" s="22" t="s">
        <v>84</v>
      </c>
      <c r="M19" s="21" t="s">
        <v>52</v>
      </c>
      <c r="N19" s="21" t="s">
        <v>83</v>
      </c>
      <c r="O19" s="22" t="s">
        <v>100</v>
      </c>
      <c r="P19" s="8"/>
      <c r="Q19" s="8"/>
      <c r="R19" s="8"/>
      <c r="S19" s="93" t="s">
        <v>61</v>
      </c>
    </row>
    <row r="20" spans="1:19" x14ac:dyDescent="0.25">
      <c r="A20" s="38" t="s">
        <v>12</v>
      </c>
      <c r="B20" s="74">
        <v>41</v>
      </c>
      <c r="C20" s="54"/>
      <c r="D20" s="25"/>
      <c r="E20" s="25">
        <v>40</v>
      </c>
      <c r="F20" s="2"/>
      <c r="G20" s="2"/>
      <c r="H20" s="2"/>
      <c r="I20" s="2"/>
      <c r="J20" s="2"/>
      <c r="K20" s="2"/>
      <c r="L20" s="13">
        <v>70</v>
      </c>
      <c r="M20" s="2">
        <v>50</v>
      </c>
      <c r="N20" s="2"/>
      <c r="O20" s="109"/>
      <c r="P20" s="1"/>
      <c r="Q20" s="1"/>
      <c r="R20" s="1"/>
      <c r="S20" s="29">
        <f>SUM(D20:R20)</f>
        <v>160</v>
      </c>
    </row>
    <row r="21" spans="1:19" x14ac:dyDescent="0.25">
      <c r="A21" s="38" t="s">
        <v>13</v>
      </c>
      <c r="B21" s="74">
        <v>23</v>
      </c>
      <c r="C21" s="54"/>
      <c r="D21" s="25"/>
      <c r="E21" s="25"/>
      <c r="F21" s="2"/>
      <c r="G21" s="2"/>
      <c r="H21" s="2"/>
      <c r="I21" s="2"/>
      <c r="J21" s="2"/>
      <c r="K21" s="2"/>
      <c r="L21" s="13"/>
      <c r="M21" s="2"/>
      <c r="N21" s="2">
        <v>420</v>
      </c>
      <c r="O21" s="13"/>
      <c r="P21" s="1"/>
      <c r="Q21" s="1"/>
      <c r="R21" s="1"/>
      <c r="S21" s="29">
        <f t="shared" ref="S21:S41" si="2">SUM(D21:R21)</f>
        <v>420</v>
      </c>
    </row>
    <row r="22" spans="1:19" x14ac:dyDescent="0.25">
      <c r="A22" s="38" t="s">
        <v>14</v>
      </c>
      <c r="B22" s="74">
        <v>22</v>
      </c>
      <c r="C22" s="54"/>
      <c r="D22" s="25"/>
      <c r="E22" s="25"/>
      <c r="F22" s="2"/>
      <c r="G22" s="2"/>
      <c r="H22" s="2"/>
      <c r="I22" s="2"/>
      <c r="J22" s="2"/>
      <c r="K22" s="2"/>
      <c r="L22" s="13"/>
      <c r="M22" s="2">
        <v>50</v>
      </c>
      <c r="N22" s="2"/>
      <c r="O22" s="13"/>
      <c r="P22" s="1"/>
      <c r="Q22" s="1"/>
      <c r="R22" s="1"/>
      <c r="S22" s="29">
        <f t="shared" si="2"/>
        <v>50</v>
      </c>
    </row>
    <row r="23" spans="1:19" x14ac:dyDescent="0.25">
      <c r="A23" s="38" t="s">
        <v>15</v>
      </c>
      <c r="B23" s="74">
        <v>34</v>
      </c>
      <c r="C23" s="54"/>
      <c r="D23" s="25"/>
      <c r="E23" s="25"/>
      <c r="F23" s="2"/>
      <c r="G23" s="2"/>
      <c r="H23" s="2"/>
      <c r="I23" s="2"/>
      <c r="J23" s="2"/>
      <c r="K23" s="2"/>
      <c r="L23" s="13"/>
      <c r="M23" s="2">
        <v>270</v>
      </c>
      <c r="N23" s="2">
        <v>230</v>
      </c>
      <c r="O23" s="13"/>
      <c r="P23" s="1"/>
      <c r="Q23" s="1"/>
      <c r="R23" s="1"/>
      <c r="S23" s="29">
        <f t="shared" si="2"/>
        <v>500</v>
      </c>
    </row>
    <row r="24" spans="1:19" x14ac:dyDescent="0.25">
      <c r="A24" s="38" t="s">
        <v>16</v>
      </c>
      <c r="B24" s="74">
        <v>29</v>
      </c>
      <c r="C24" s="54"/>
      <c r="D24" s="25"/>
      <c r="E24" s="25"/>
      <c r="F24" s="2"/>
      <c r="G24" s="2"/>
      <c r="H24" s="2"/>
      <c r="I24" s="2"/>
      <c r="J24" s="2"/>
      <c r="K24" s="2"/>
      <c r="L24" s="13"/>
      <c r="M24" s="2"/>
      <c r="N24" s="2"/>
      <c r="O24" s="13"/>
      <c r="P24" s="1"/>
      <c r="Q24" s="1"/>
      <c r="R24" s="1"/>
      <c r="S24" s="29">
        <f t="shared" si="2"/>
        <v>0</v>
      </c>
    </row>
    <row r="25" spans="1:19" x14ac:dyDescent="0.25">
      <c r="A25" s="38" t="s">
        <v>17</v>
      </c>
      <c r="B25" s="74">
        <v>28</v>
      </c>
      <c r="C25" s="54"/>
      <c r="D25" s="25"/>
      <c r="E25" s="25"/>
      <c r="F25" s="2"/>
      <c r="G25" s="2"/>
      <c r="H25" s="2"/>
      <c r="I25" s="2"/>
      <c r="J25" s="2"/>
      <c r="K25" s="2"/>
      <c r="L25" s="13"/>
      <c r="M25" s="2">
        <v>100</v>
      </c>
      <c r="N25" s="2"/>
      <c r="O25" s="13"/>
      <c r="P25" s="1"/>
      <c r="Q25" s="1"/>
      <c r="R25" s="1"/>
      <c r="S25" s="29">
        <f t="shared" si="2"/>
        <v>100</v>
      </c>
    </row>
    <row r="26" spans="1:19" x14ac:dyDescent="0.25">
      <c r="A26" s="38" t="s">
        <v>18</v>
      </c>
      <c r="B26" s="74">
        <v>15</v>
      </c>
      <c r="C26" s="54"/>
      <c r="D26" s="25"/>
      <c r="E26" s="25"/>
      <c r="F26" s="2"/>
      <c r="G26" s="2"/>
      <c r="H26" s="2"/>
      <c r="I26" s="2"/>
      <c r="J26" s="2"/>
      <c r="K26" s="2"/>
      <c r="L26" s="13"/>
      <c r="M26" s="2"/>
      <c r="N26" s="2"/>
      <c r="O26" s="13"/>
      <c r="P26" s="1"/>
      <c r="Q26" s="1"/>
      <c r="R26" s="1"/>
      <c r="S26" s="29">
        <f t="shared" si="2"/>
        <v>0</v>
      </c>
    </row>
    <row r="27" spans="1:19" x14ac:dyDescent="0.25">
      <c r="A27" s="38" t="s">
        <v>19</v>
      </c>
      <c r="B27" s="74">
        <v>20</v>
      </c>
      <c r="C27" s="54"/>
      <c r="D27" s="25"/>
      <c r="E27" s="25"/>
      <c r="F27" s="2"/>
      <c r="G27" s="2"/>
      <c r="H27" s="2"/>
      <c r="I27" s="2"/>
      <c r="J27" s="2"/>
      <c r="K27" s="2"/>
      <c r="L27" s="13"/>
      <c r="M27" s="2">
        <v>50</v>
      </c>
      <c r="N27" s="2"/>
      <c r="O27" s="13"/>
      <c r="P27" s="1"/>
      <c r="Q27" s="1"/>
      <c r="R27" s="1"/>
      <c r="S27" s="29">
        <f t="shared" si="2"/>
        <v>50</v>
      </c>
    </row>
    <row r="28" spans="1:19" x14ac:dyDescent="0.25">
      <c r="A28" s="38" t="s">
        <v>20</v>
      </c>
      <c r="B28" s="74">
        <v>28</v>
      </c>
      <c r="C28" s="54"/>
      <c r="D28" s="25"/>
      <c r="E28" s="25"/>
      <c r="F28" s="2"/>
      <c r="G28" s="2"/>
      <c r="H28" s="2"/>
      <c r="I28" s="2"/>
      <c r="J28" s="2"/>
      <c r="K28" s="2">
        <v>50</v>
      </c>
      <c r="L28" s="13"/>
      <c r="M28" s="2"/>
      <c r="N28" s="2"/>
      <c r="O28" s="13"/>
      <c r="P28" s="1"/>
      <c r="Q28" s="1"/>
      <c r="R28" s="1"/>
      <c r="S28" s="29">
        <f t="shared" si="2"/>
        <v>50</v>
      </c>
    </row>
    <row r="29" spans="1:19" s="86" customFormat="1" x14ac:dyDescent="0.25">
      <c r="A29" s="80" t="s">
        <v>21</v>
      </c>
      <c r="B29" s="96">
        <v>25</v>
      </c>
      <c r="C29" s="81"/>
      <c r="D29" s="82"/>
      <c r="E29" s="82"/>
      <c r="F29" s="83"/>
      <c r="G29" s="83"/>
      <c r="H29" s="83"/>
      <c r="I29" s="83"/>
      <c r="J29" s="83">
        <v>45</v>
      </c>
      <c r="K29" s="83"/>
      <c r="L29" s="84"/>
      <c r="M29" s="83"/>
      <c r="N29" s="83"/>
      <c r="O29" s="84"/>
      <c r="P29" s="85"/>
      <c r="Q29" s="85"/>
      <c r="R29" s="85"/>
      <c r="S29" s="29">
        <f t="shared" si="2"/>
        <v>45</v>
      </c>
    </row>
    <row r="30" spans="1:19" x14ac:dyDescent="0.25">
      <c r="A30" s="38" t="s">
        <v>22</v>
      </c>
      <c r="B30" s="74">
        <v>38</v>
      </c>
      <c r="C30" s="54"/>
      <c r="D30" s="25">
        <v>60</v>
      </c>
      <c r="E30" s="25">
        <v>60</v>
      </c>
      <c r="F30" s="2"/>
      <c r="G30" s="2"/>
      <c r="H30" s="2"/>
      <c r="I30" s="2"/>
      <c r="J30" s="2"/>
      <c r="K30" s="2"/>
      <c r="L30" s="13"/>
      <c r="M30" s="2">
        <v>150</v>
      </c>
      <c r="N30" s="2">
        <v>150</v>
      </c>
      <c r="O30" s="13"/>
      <c r="P30" s="1"/>
      <c r="Q30" s="1"/>
      <c r="R30" s="1"/>
      <c r="S30" s="29">
        <f t="shared" si="2"/>
        <v>420</v>
      </c>
    </row>
    <row r="31" spans="1:19" x14ac:dyDescent="0.25">
      <c r="A31" s="38" t="s">
        <v>23</v>
      </c>
      <c r="B31" s="74">
        <v>33</v>
      </c>
      <c r="C31" s="54"/>
      <c r="D31" s="25"/>
      <c r="E31" s="25"/>
      <c r="F31" s="2"/>
      <c r="G31" s="2"/>
      <c r="H31" s="2"/>
      <c r="I31" s="2">
        <v>220</v>
      </c>
      <c r="J31" s="2"/>
      <c r="K31" s="2"/>
      <c r="L31" s="13"/>
      <c r="M31" s="2">
        <v>300</v>
      </c>
      <c r="N31" s="2">
        <v>700</v>
      </c>
      <c r="O31" s="13"/>
      <c r="P31" s="1"/>
      <c r="Q31" s="1"/>
      <c r="R31" s="1"/>
      <c r="S31" s="29">
        <f t="shared" si="2"/>
        <v>1220</v>
      </c>
    </row>
    <row r="32" spans="1:19" x14ac:dyDescent="0.25">
      <c r="A32" s="38" t="s">
        <v>33</v>
      </c>
      <c r="B32" s="74">
        <v>22</v>
      </c>
      <c r="C32" s="54"/>
      <c r="D32" s="25"/>
      <c r="E32" s="25"/>
      <c r="F32" s="2"/>
      <c r="G32" s="2"/>
      <c r="H32" s="2"/>
      <c r="I32" s="2"/>
      <c r="J32" s="2"/>
      <c r="K32" s="2"/>
      <c r="L32" s="13"/>
      <c r="M32" s="2"/>
      <c r="N32" s="2"/>
      <c r="O32" s="13">
        <v>43</v>
      </c>
      <c r="P32" s="1"/>
      <c r="Q32" s="1"/>
      <c r="R32" s="1"/>
      <c r="S32" s="29">
        <f t="shared" si="2"/>
        <v>43</v>
      </c>
    </row>
    <row r="33" spans="1:19" s="86" customFormat="1" x14ac:dyDescent="0.25">
      <c r="A33" s="80" t="s">
        <v>24</v>
      </c>
      <c r="B33" s="96">
        <v>17</v>
      </c>
      <c r="C33" s="81"/>
      <c r="D33" s="82"/>
      <c r="E33" s="82"/>
      <c r="F33" s="83"/>
      <c r="G33" s="83"/>
      <c r="H33" s="83"/>
      <c r="I33" s="83"/>
      <c r="J33" s="83"/>
      <c r="K33" s="83"/>
      <c r="L33" s="84"/>
      <c r="M33" s="83"/>
      <c r="N33" s="83"/>
      <c r="O33" s="84"/>
      <c r="P33" s="85"/>
      <c r="Q33" s="85"/>
      <c r="R33" s="85"/>
      <c r="S33" s="29">
        <f t="shared" si="2"/>
        <v>0</v>
      </c>
    </row>
    <row r="34" spans="1:19" s="86" customFormat="1" x14ac:dyDescent="0.25">
      <c r="A34" s="80" t="s">
        <v>25</v>
      </c>
      <c r="B34" s="96">
        <v>22</v>
      </c>
      <c r="C34" s="81"/>
      <c r="D34" s="82"/>
      <c r="E34" s="82"/>
      <c r="F34" s="83"/>
      <c r="G34" s="83">
        <v>380</v>
      </c>
      <c r="H34" s="83"/>
      <c r="I34" s="83"/>
      <c r="J34" s="83"/>
      <c r="K34" s="83"/>
      <c r="L34" s="84"/>
      <c r="M34" s="83"/>
      <c r="N34" s="83"/>
      <c r="O34" s="84"/>
      <c r="P34" s="85"/>
      <c r="Q34" s="85"/>
      <c r="R34" s="85"/>
      <c r="S34" s="29">
        <f t="shared" si="2"/>
        <v>380</v>
      </c>
    </row>
    <row r="35" spans="1:19" s="86" customFormat="1" x14ac:dyDescent="0.25">
      <c r="A35" s="80" t="s">
        <v>26</v>
      </c>
      <c r="B35" s="96">
        <v>10</v>
      </c>
      <c r="C35" s="81"/>
      <c r="D35" s="82"/>
      <c r="E35" s="82"/>
      <c r="F35" s="83"/>
      <c r="G35" s="83"/>
      <c r="H35" s="83"/>
      <c r="I35" s="83"/>
      <c r="J35" s="83"/>
      <c r="K35" s="83"/>
      <c r="L35" s="84"/>
      <c r="M35" s="83"/>
      <c r="N35" s="83"/>
      <c r="O35" s="84"/>
      <c r="P35" s="85"/>
      <c r="Q35" s="85"/>
      <c r="R35" s="85"/>
      <c r="S35" s="29">
        <f t="shared" si="2"/>
        <v>0</v>
      </c>
    </row>
    <row r="36" spans="1:19" s="86" customFormat="1" x14ac:dyDescent="0.25">
      <c r="A36" s="80" t="s">
        <v>27</v>
      </c>
      <c r="B36" s="96">
        <v>29</v>
      </c>
      <c r="C36" s="81"/>
      <c r="D36" s="82"/>
      <c r="E36" s="82"/>
      <c r="F36" s="83"/>
      <c r="G36" s="83"/>
      <c r="H36" s="83"/>
      <c r="I36" s="83"/>
      <c r="J36" s="83"/>
      <c r="K36" s="83"/>
      <c r="L36" s="84"/>
      <c r="M36" s="83"/>
      <c r="N36" s="83"/>
      <c r="O36" s="84"/>
      <c r="P36" s="85"/>
      <c r="Q36" s="85"/>
      <c r="R36" s="85"/>
      <c r="S36" s="29">
        <f t="shared" si="2"/>
        <v>0</v>
      </c>
    </row>
    <row r="37" spans="1:19" s="86" customFormat="1" x14ac:dyDescent="0.25">
      <c r="A37" s="80" t="s">
        <v>28</v>
      </c>
      <c r="B37" s="96">
        <v>21</v>
      </c>
      <c r="C37" s="81"/>
      <c r="D37" s="82"/>
      <c r="E37" s="82"/>
      <c r="F37" s="83"/>
      <c r="G37" s="83"/>
      <c r="H37" s="83"/>
      <c r="I37" s="83"/>
      <c r="J37" s="83"/>
      <c r="K37" s="83"/>
      <c r="L37" s="84"/>
      <c r="M37" s="83">
        <v>24</v>
      </c>
      <c r="N37" s="83"/>
      <c r="O37" s="84"/>
      <c r="P37" s="85"/>
      <c r="Q37" s="85"/>
      <c r="R37" s="85"/>
      <c r="S37" s="29">
        <f t="shared" si="2"/>
        <v>24</v>
      </c>
    </row>
    <row r="38" spans="1:19" s="86" customFormat="1" x14ac:dyDescent="0.25">
      <c r="A38" s="80" t="s">
        <v>29</v>
      </c>
      <c r="B38" s="96">
        <v>21</v>
      </c>
      <c r="C38" s="81"/>
      <c r="D38" s="82"/>
      <c r="E38" s="82"/>
      <c r="F38" s="83"/>
      <c r="G38" s="83"/>
      <c r="H38" s="83"/>
      <c r="I38" s="83"/>
      <c r="J38" s="83">
        <v>30</v>
      </c>
      <c r="K38" s="83"/>
      <c r="L38" s="84"/>
      <c r="M38" s="83"/>
      <c r="N38" s="83"/>
      <c r="O38" s="84"/>
      <c r="P38" s="85"/>
      <c r="Q38" s="85"/>
      <c r="R38" s="85"/>
      <c r="S38" s="29">
        <f t="shared" si="2"/>
        <v>30</v>
      </c>
    </row>
    <row r="39" spans="1:19" x14ac:dyDescent="0.25">
      <c r="A39" s="38" t="s">
        <v>30</v>
      </c>
      <c r="B39" s="74">
        <v>17</v>
      </c>
      <c r="C39" s="54"/>
      <c r="D39" s="25"/>
      <c r="E39" s="25"/>
      <c r="F39" s="2"/>
      <c r="G39" s="2"/>
      <c r="H39" s="2">
        <v>150</v>
      </c>
      <c r="I39" s="2"/>
      <c r="J39" s="2"/>
      <c r="K39" s="2"/>
      <c r="L39" s="13"/>
      <c r="M39" s="2">
        <v>50</v>
      </c>
      <c r="N39" s="2"/>
      <c r="O39" s="13"/>
      <c r="P39" s="1"/>
      <c r="Q39" s="1"/>
      <c r="R39" s="1"/>
      <c r="S39" s="29">
        <f t="shared" si="2"/>
        <v>200</v>
      </c>
    </row>
    <row r="40" spans="1:19" x14ac:dyDescent="0.25">
      <c r="A40" s="38" t="s">
        <v>31</v>
      </c>
      <c r="B40" s="74">
        <v>25</v>
      </c>
      <c r="C40" s="54"/>
      <c r="D40" s="25"/>
      <c r="E40" s="25"/>
      <c r="F40" s="2">
        <v>50</v>
      </c>
      <c r="G40" s="2"/>
      <c r="H40" s="2"/>
      <c r="I40" s="2"/>
      <c r="J40" s="2"/>
      <c r="K40" s="2"/>
      <c r="L40" s="13"/>
      <c r="M40" s="2">
        <v>100</v>
      </c>
      <c r="N40" s="2"/>
      <c r="O40" s="13"/>
      <c r="P40" s="1"/>
      <c r="Q40" s="1"/>
      <c r="R40" s="1"/>
      <c r="S40" s="29">
        <f t="shared" si="2"/>
        <v>150</v>
      </c>
    </row>
    <row r="41" spans="1:19" s="86" customFormat="1" ht="15.75" thickBot="1" x14ac:dyDescent="0.3">
      <c r="A41" s="87" t="s">
        <v>32</v>
      </c>
      <c r="B41" s="97">
        <v>21</v>
      </c>
      <c r="C41" s="88"/>
      <c r="D41" s="89"/>
      <c r="E41" s="89"/>
      <c r="F41" s="90"/>
      <c r="G41" s="90">
        <v>65</v>
      </c>
      <c r="H41" s="90"/>
      <c r="I41" s="90"/>
      <c r="J41" s="90"/>
      <c r="K41" s="90"/>
      <c r="L41" s="91"/>
      <c r="M41" s="90"/>
      <c r="N41" s="90"/>
      <c r="O41" s="90"/>
      <c r="P41" s="92"/>
      <c r="Q41" s="92"/>
      <c r="R41" s="92"/>
      <c r="S41" s="29">
        <f t="shared" si="2"/>
        <v>65</v>
      </c>
    </row>
    <row r="42" spans="1:19" ht="16.5" thickBot="1" x14ac:dyDescent="0.3">
      <c r="A42" s="40" t="s">
        <v>35</v>
      </c>
      <c r="B42" s="71">
        <f>SUM(B20:B41)</f>
        <v>541</v>
      </c>
      <c r="C42" s="69">
        <f>B42</f>
        <v>541</v>
      </c>
      <c r="D42" s="48">
        <f t="shared" ref="D42:O42" si="3">SUM(D20:D41)</f>
        <v>60</v>
      </c>
      <c r="E42" s="48">
        <f t="shared" si="3"/>
        <v>100</v>
      </c>
      <c r="F42" s="10">
        <f t="shared" si="3"/>
        <v>50</v>
      </c>
      <c r="G42" s="10">
        <f t="shared" si="3"/>
        <v>445</v>
      </c>
      <c r="H42" s="10">
        <f t="shared" si="3"/>
        <v>150</v>
      </c>
      <c r="I42" s="10">
        <f t="shared" si="3"/>
        <v>220</v>
      </c>
      <c r="J42" s="10">
        <f t="shared" si="3"/>
        <v>75</v>
      </c>
      <c r="K42" s="10">
        <f t="shared" si="3"/>
        <v>50</v>
      </c>
      <c r="L42" s="10">
        <f t="shared" si="3"/>
        <v>70</v>
      </c>
      <c r="M42" s="10">
        <f t="shared" si="3"/>
        <v>1144</v>
      </c>
      <c r="N42" s="10">
        <f t="shared" si="3"/>
        <v>1500</v>
      </c>
      <c r="O42" s="10">
        <f t="shared" si="3"/>
        <v>43</v>
      </c>
      <c r="P42" s="10"/>
      <c r="Q42" s="10"/>
      <c r="R42" s="10"/>
      <c r="S42" s="34">
        <f>D42+E42+F42+G42+H42+I42+J42+K42+L42+M42+N42+O42</f>
        <v>3907</v>
      </c>
    </row>
    <row r="43" spans="1:19" x14ac:dyDescent="0.25">
      <c r="A43" s="41"/>
      <c r="B43" s="73"/>
      <c r="C43" s="68"/>
      <c r="D43" s="49"/>
      <c r="E43" s="4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28"/>
    </row>
    <row r="44" spans="1:19" ht="15.75" thickBot="1" x14ac:dyDescent="0.3">
      <c r="A44" s="42" t="s">
        <v>36</v>
      </c>
      <c r="B44" s="75"/>
      <c r="C44" s="67"/>
      <c r="D44" s="47"/>
      <c r="E44" s="4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30"/>
    </row>
    <row r="45" spans="1:19" s="5" customFormat="1" ht="15.75" thickBot="1" x14ac:dyDescent="0.3">
      <c r="A45" s="43" t="s">
        <v>36</v>
      </c>
      <c r="B45" s="56"/>
      <c r="C45" s="69"/>
      <c r="D45" s="48"/>
      <c r="E45" s="48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31"/>
    </row>
    <row r="46" spans="1:19" s="107" customFormat="1" ht="60" x14ac:dyDescent="0.25">
      <c r="A46" s="101"/>
      <c r="B46" s="102" t="s">
        <v>78</v>
      </c>
      <c r="C46" s="103" t="s">
        <v>65</v>
      </c>
      <c r="D46" s="104" t="s">
        <v>52</v>
      </c>
      <c r="E46" s="104" t="s">
        <v>58</v>
      </c>
      <c r="F46" s="105" t="s">
        <v>77</v>
      </c>
      <c r="G46" s="105" t="s">
        <v>103</v>
      </c>
      <c r="H46" s="105" t="s">
        <v>85</v>
      </c>
      <c r="I46" s="105" t="s">
        <v>104</v>
      </c>
      <c r="J46" s="105" t="s">
        <v>105</v>
      </c>
      <c r="K46" s="105"/>
      <c r="L46" s="106"/>
      <c r="M46" s="105"/>
      <c r="N46" s="105"/>
      <c r="O46" s="105"/>
      <c r="P46" s="105"/>
      <c r="Q46" s="106"/>
      <c r="R46" s="106"/>
      <c r="S46" s="93" t="s">
        <v>61</v>
      </c>
    </row>
    <row r="47" spans="1:19" s="86" customFormat="1" x14ac:dyDescent="0.25">
      <c r="A47" s="80" t="s">
        <v>37</v>
      </c>
      <c r="B47" s="96"/>
      <c r="C47" s="81"/>
      <c r="D47" s="82">
        <v>200</v>
      </c>
      <c r="E47" s="82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108">
        <f>SUM(D47:R47)</f>
        <v>200</v>
      </c>
    </row>
    <row r="48" spans="1:19" s="86" customFormat="1" x14ac:dyDescent="0.25">
      <c r="A48" s="80" t="s">
        <v>38</v>
      </c>
      <c r="B48" s="96"/>
      <c r="C48" s="81"/>
      <c r="D48" s="82"/>
      <c r="E48" s="82">
        <v>345</v>
      </c>
      <c r="F48" s="83">
        <v>37</v>
      </c>
      <c r="G48" s="83">
        <v>48</v>
      </c>
      <c r="H48" s="83">
        <v>100</v>
      </c>
      <c r="I48" s="83">
        <v>32</v>
      </c>
      <c r="J48" s="83"/>
      <c r="K48" s="83"/>
      <c r="L48" s="83"/>
      <c r="M48" s="83"/>
      <c r="N48" s="83"/>
      <c r="O48" s="83"/>
      <c r="P48" s="83"/>
      <c r="Q48" s="83"/>
      <c r="R48" s="83"/>
      <c r="S48" s="108">
        <f t="shared" ref="S48:S49" si="4">SUM(D48:R48)</f>
        <v>562</v>
      </c>
    </row>
    <row r="49" spans="1:19" s="86" customFormat="1" ht="15.75" thickBot="1" x14ac:dyDescent="0.3">
      <c r="A49" s="87" t="s">
        <v>39</v>
      </c>
      <c r="B49" s="97">
        <v>40</v>
      </c>
      <c r="C49" s="88"/>
      <c r="D49" s="89"/>
      <c r="E49" s="89"/>
      <c r="F49" s="90"/>
      <c r="G49" s="90"/>
      <c r="H49" s="90"/>
      <c r="I49" s="90"/>
      <c r="J49" s="90">
        <v>500</v>
      </c>
      <c r="K49" s="90"/>
      <c r="L49" s="90"/>
      <c r="M49" s="90"/>
      <c r="N49" s="90"/>
      <c r="O49" s="90"/>
      <c r="P49" s="90"/>
      <c r="Q49" s="90"/>
      <c r="R49" s="90"/>
      <c r="S49" s="108">
        <f t="shared" si="4"/>
        <v>500</v>
      </c>
    </row>
    <row r="50" spans="1:19" ht="16.5" thickBot="1" x14ac:dyDescent="0.3">
      <c r="A50" s="40" t="s">
        <v>40</v>
      </c>
      <c r="B50" s="71">
        <f>SUM(B49)</f>
        <v>40</v>
      </c>
      <c r="C50" s="116">
        <f>B50</f>
        <v>40</v>
      </c>
      <c r="D50" s="48">
        <f t="shared" ref="D50:J50" si="5">SUM(D47:D49)</f>
        <v>200</v>
      </c>
      <c r="E50" s="48">
        <f t="shared" si="5"/>
        <v>345</v>
      </c>
      <c r="F50" s="10">
        <f t="shared" si="5"/>
        <v>37</v>
      </c>
      <c r="G50" s="10">
        <f t="shared" si="5"/>
        <v>48</v>
      </c>
      <c r="H50" s="10">
        <f t="shared" si="5"/>
        <v>100</v>
      </c>
      <c r="I50" s="10">
        <f t="shared" si="5"/>
        <v>32</v>
      </c>
      <c r="J50" s="10">
        <f t="shared" si="5"/>
        <v>500</v>
      </c>
      <c r="K50" s="10"/>
      <c r="L50" s="10"/>
      <c r="M50" s="10"/>
      <c r="N50" s="10"/>
      <c r="O50" s="18"/>
      <c r="P50" s="18"/>
      <c r="Q50" s="18"/>
      <c r="R50" s="18"/>
      <c r="S50" s="34">
        <f>D50+F50+G50+H50+I50+J50+K50+L50+E50</f>
        <v>1262</v>
      </c>
    </row>
    <row r="51" spans="1:19" ht="45" x14ac:dyDescent="0.25">
      <c r="A51" s="41"/>
      <c r="B51" s="95" t="s">
        <v>60</v>
      </c>
      <c r="C51" s="53" t="s">
        <v>65</v>
      </c>
      <c r="D51" s="46" t="s">
        <v>97</v>
      </c>
      <c r="E51" s="4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3" t="s">
        <v>61</v>
      </c>
    </row>
    <row r="52" spans="1:19" s="4" customFormat="1" x14ac:dyDescent="0.25">
      <c r="A52" s="36" t="s">
        <v>43</v>
      </c>
      <c r="B52" s="98">
        <v>9</v>
      </c>
      <c r="C52" s="55"/>
      <c r="D52" s="50">
        <v>70</v>
      </c>
      <c r="E52" s="50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2"/>
    </row>
    <row r="53" spans="1:19" s="4" customFormat="1" x14ac:dyDescent="0.25">
      <c r="A53" s="36" t="s">
        <v>44</v>
      </c>
      <c r="B53" s="98"/>
      <c r="C53" s="55"/>
      <c r="D53" s="50"/>
      <c r="E53" s="50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2"/>
    </row>
    <row r="54" spans="1:19" s="4" customFormat="1" ht="15.75" thickBot="1" x14ac:dyDescent="0.3">
      <c r="A54" s="44" t="s">
        <v>46</v>
      </c>
      <c r="B54" s="99"/>
      <c r="C54" s="70"/>
      <c r="D54" s="51"/>
      <c r="E54" s="51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33"/>
    </row>
    <row r="55" spans="1:19" s="5" customFormat="1" ht="16.5" thickBot="1" x14ac:dyDescent="0.3">
      <c r="A55" s="40" t="s">
        <v>45</v>
      </c>
      <c r="B55" s="56">
        <f>SUM(B52:B54)</f>
        <v>9</v>
      </c>
      <c r="C55" s="69">
        <f>B55</f>
        <v>9</v>
      </c>
      <c r="D55" s="48">
        <f>SUM(D52:D54)</f>
        <v>70</v>
      </c>
      <c r="E55" s="48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34">
        <f>D55</f>
        <v>70</v>
      </c>
    </row>
    <row r="56" spans="1:19" ht="33" customHeight="1" thickBot="1" x14ac:dyDescent="0.3">
      <c r="A56" s="40"/>
      <c r="B56" s="180" t="s">
        <v>121</v>
      </c>
      <c r="C56" s="181"/>
      <c r="D56" s="52"/>
      <c r="E56" s="52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0" t="s">
        <v>122</v>
      </c>
      <c r="S56" s="181"/>
    </row>
    <row r="57" spans="1:19" ht="19.5" thickBot="1" x14ac:dyDescent="0.3">
      <c r="A57" s="45" t="s">
        <v>41</v>
      </c>
      <c r="B57" s="79"/>
      <c r="C57" s="117">
        <f>C55+C50+C42+C18</f>
        <v>1396</v>
      </c>
      <c r="D57" s="52"/>
      <c r="E57" s="52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35">
        <f>S55+S50+S42+S18</f>
        <v>16905</v>
      </c>
    </row>
    <row r="59" spans="1:19" ht="18.75" x14ac:dyDescent="0.25">
      <c r="S59" s="125"/>
    </row>
  </sheetData>
  <mergeCells count="5">
    <mergeCell ref="S2:S3"/>
    <mergeCell ref="D2:R2"/>
    <mergeCell ref="B2:C2"/>
    <mergeCell ref="B56:C56"/>
    <mergeCell ref="R56:S56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6C08E-722C-4E39-8CFE-E53B8BB69D8F}">
  <dimension ref="A1:AD73"/>
  <sheetViews>
    <sheetView tabSelected="1" topLeftCell="C38" zoomScale="73" zoomScaleNormal="73" workbookViewId="0">
      <selection activeCell="M56" sqref="M56"/>
    </sheetView>
  </sheetViews>
  <sheetFormatPr defaultRowHeight="15" x14ac:dyDescent="0.25"/>
  <cols>
    <col min="1" max="1" width="14.28515625" customWidth="1"/>
    <col min="2" max="2" width="10.85546875" customWidth="1"/>
    <col min="30" max="30" width="9.85546875" bestFit="1" customWidth="1"/>
  </cols>
  <sheetData>
    <row r="1" spans="1:30" ht="15.75" thickBot="1" x14ac:dyDescent="0.3">
      <c r="A1">
        <v>2027</v>
      </c>
      <c r="C1" s="184" t="s">
        <v>68</v>
      </c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27"/>
      <c r="S1" s="58"/>
      <c r="T1" s="186"/>
      <c r="U1" s="186"/>
      <c r="V1" s="185"/>
      <c r="W1" s="186"/>
      <c r="X1" s="186"/>
      <c r="Y1" s="185"/>
      <c r="Z1" s="186"/>
      <c r="AA1" s="186"/>
      <c r="AB1" s="186"/>
      <c r="AC1" s="186"/>
      <c r="AD1" s="187"/>
    </row>
    <row r="2" spans="1:30" s="24" customFormat="1" ht="117" customHeight="1" thickBot="1" x14ac:dyDescent="0.3">
      <c r="A2" s="15"/>
      <c r="B2" s="126" t="s">
        <v>126</v>
      </c>
      <c r="C2" s="135" t="s">
        <v>107</v>
      </c>
      <c r="D2" s="57" t="s">
        <v>63</v>
      </c>
      <c r="E2" s="61" t="s">
        <v>71</v>
      </c>
      <c r="F2" s="133" t="s">
        <v>119</v>
      </c>
      <c r="G2" s="129" t="s">
        <v>76</v>
      </c>
      <c r="H2" s="134" t="s">
        <v>123</v>
      </c>
      <c r="I2" s="129" t="s">
        <v>62</v>
      </c>
      <c r="J2" s="65" t="s">
        <v>124</v>
      </c>
      <c r="K2" s="129" t="s">
        <v>90</v>
      </c>
      <c r="L2" s="65" t="s">
        <v>125</v>
      </c>
      <c r="M2" s="160"/>
      <c r="N2" s="129" t="s">
        <v>108</v>
      </c>
      <c r="O2" s="136" t="s">
        <v>109</v>
      </c>
      <c r="P2" s="162"/>
      <c r="Q2" s="52"/>
      <c r="R2" s="149"/>
      <c r="S2" s="62" t="s">
        <v>69</v>
      </c>
      <c r="T2" s="112" t="s">
        <v>64</v>
      </c>
      <c r="U2" s="61" t="s">
        <v>87</v>
      </c>
      <c r="V2" s="133" t="s">
        <v>127</v>
      </c>
      <c r="W2" s="135" t="s">
        <v>109</v>
      </c>
      <c r="X2" s="61" t="s">
        <v>67</v>
      </c>
      <c r="Y2" s="133" t="s">
        <v>109</v>
      </c>
      <c r="Z2" s="129" t="s">
        <v>110</v>
      </c>
      <c r="AA2" s="62" t="s">
        <v>124</v>
      </c>
      <c r="AB2" s="146" t="s">
        <v>86</v>
      </c>
      <c r="AC2" s="153" t="s">
        <v>119</v>
      </c>
      <c r="AD2" s="62" t="s">
        <v>70</v>
      </c>
    </row>
    <row r="3" spans="1:30" s="24" customFormat="1" x14ac:dyDescent="0.25">
      <c r="A3" s="37" t="s">
        <v>0</v>
      </c>
      <c r="B3" s="140"/>
      <c r="C3" s="49">
        <v>600</v>
      </c>
      <c r="D3" s="9"/>
      <c r="E3" s="17"/>
      <c r="F3" s="23"/>
      <c r="G3" s="130">
        <v>1300</v>
      </c>
      <c r="H3" s="23"/>
      <c r="I3" s="130">
        <v>2000</v>
      </c>
      <c r="J3" s="63"/>
      <c r="K3" s="130">
        <v>450</v>
      </c>
      <c r="L3" s="63"/>
      <c r="M3" s="130"/>
      <c r="N3" s="130">
        <v>1500</v>
      </c>
      <c r="O3" s="63"/>
      <c r="P3" s="130"/>
      <c r="Q3" s="49"/>
      <c r="R3" s="130"/>
      <c r="S3" s="63">
        <f>N3+K3+I3+G3+C3</f>
        <v>5850</v>
      </c>
      <c r="T3" s="8"/>
      <c r="U3" s="17"/>
      <c r="V3" s="23"/>
      <c r="W3" s="49"/>
      <c r="X3" s="17"/>
      <c r="Y3" s="23"/>
      <c r="Z3" s="130"/>
      <c r="AA3" s="63"/>
      <c r="AB3" s="147"/>
      <c r="AC3" s="154"/>
      <c r="AD3" s="63">
        <f t="shared" ref="AD3:AD16" si="0">SUM(T3:AB3)</f>
        <v>0</v>
      </c>
    </row>
    <row r="4" spans="1:30" s="24" customFormat="1" x14ac:dyDescent="0.25">
      <c r="A4" s="37" t="s">
        <v>1</v>
      </c>
      <c r="B4" s="141"/>
      <c r="C4" s="25">
        <v>1300</v>
      </c>
      <c r="D4" s="2"/>
      <c r="E4" s="13"/>
      <c r="F4" s="23"/>
      <c r="G4" s="131"/>
      <c r="H4" s="23"/>
      <c r="I4" s="131"/>
      <c r="J4" s="23"/>
      <c r="K4" s="131"/>
      <c r="L4" s="23"/>
      <c r="M4" s="131"/>
      <c r="N4" s="131"/>
      <c r="O4" s="23"/>
      <c r="P4" s="131"/>
      <c r="Q4" s="25"/>
      <c r="R4" s="130"/>
      <c r="S4" s="63">
        <f t="shared" ref="S4:S9" si="1">SUM(C4:Q4)</f>
        <v>1300</v>
      </c>
      <c r="T4" s="1"/>
      <c r="U4" s="13"/>
      <c r="V4" s="23"/>
      <c r="W4" s="25"/>
      <c r="X4" s="13"/>
      <c r="Y4" s="23"/>
      <c r="Z4" s="131"/>
      <c r="AA4" s="23"/>
      <c r="AB4" s="151"/>
      <c r="AC4" s="154"/>
      <c r="AD4" s="63">
        <f t="shared" si="0"/>
        <v>0</v>
      </c>
    </row>
    <row r="5" spans="1:30" s="24" customFormat="1" x14ac:dyDescent="0.25">
      <c r="A5" s="37" t="s">
        <v>2</v>
      </c>
      <c r="B5" s="141"/>
      <c r="C5" s="25"/>
      <c r="D5" s="2"/>
      <c r="E5" s="13"/>
      <c r="F5" s="23"/>
      <c r="G5" s="131"/>
      <c r="H5" s="23"/>
      <c r="I5" s="131"/>
      <c r="J5" s="23"/>
      <c r="K5" s="131"/>
      <c r="L5" s="23"/>
      <c r="M5" s="131"/>
      <c r="N5" s="131"/>
      <c r="O5" s="23"/>
      <c r="P5" s="131"/>
      <c r="Q5" s="25"/>
      <c r="R5" s="130"/>
      <c r="S5" s="63">
        <f t="shared" si="1"/>
        <v>0</v>
      </c>
      <c r="T5" s="1">
        <v>3000</v>
      </c>
      <c r="U5" s="13"/>
      <c r="V5" s="23"/>
      <c r="W5" s="25"/>
      <c r="X5" s="13"/>
      <c r="Y5" s="23"/>
      <c r="Z5" s="131"/>
      <c r="AA5" s="23"/>
      <c r="AB5" s="151"/>
      <c r="AC5" s="154"/>
      <c r="AD5" s="63">
        <f t="shared" si="0"/>
        <v>3000</v>
      </c>
    </row>
    <row r="6" spans="1:30" s="24" customFormat="1" x14ac:dyDescent="0.25">
      <c r="A6" s="37" t="s">
        <v>3</v>
      </c>
      <c r="B6" s="141"/>
      <c r="C6" s="25">
        <v>900</v>
      </c>
      <c r="D6" s="2"/>
      <c r="E6" s="13"/>
      <c r="F6" s="23"/>
      <c r="G6" s="131"/>
      <c r="H6" s="23"/>
      <c r="I6" s="131"/>
      <c r="J6" s="23"/>
      <c r="K6" s="131"/>
      <c r="L6" s="23"/>
      <c r="M6" s="131"/>
      <c r="N6" s="131"/>
      <c r="O6" s="23"/>
      <c r="P6" s="131"/>
      <c r="Q6" s="25"/>
      <c r="R6" s="130"/>
      <c r="S6" s="63">
        <f t="shared" si="1"/>
        <v>900</v>
      </c>
      <c r="T6" s="1"/>
      <c r="U6" s="13"/>
      <c r="V6" s="23"/>
      <c r="W6" s="25"/>
      <c r="X6" s="13"/>
      <c r="Y6" s="23"/>
      <c r="Z6" s="131"/>
      <c r="AA6" s="23"/>
      <c r="AB6" s="151"/>
      <c r="AC6" s="154"/>
      <c r="AD6" s="63">
        <f t="shared" si="0"/>
        <v>0</v>
      </c>
    </row>
    <row r="7" spans="1:30" s="24" customFormat="1" x14ac:dyDescent="0.25">
      <c r="A7" s="37" t="s">
        <v>4</v>
      </c>
      <c r="B7" s="141"/>
      <c r="C7" s="25"/>
      <c r="D7" s="2"/>
      <c r="E7" s="13"/>
      <c r="F7" s="23"/>
      <c r="G7" s="131"/>
      <c r="H7" s="23"/>
      <c r="I7" s="131"/>
      <c r="J7" s="23"/>
      <c r="K7" s="131"/>
      <c r="L7" s="23"/>
      <c r="M7" s="131"/>
      <c r="N7" s="131">
        <v>200</v>
      </c>
      <c r="O7" s="23"/>
      <c r="P7" s="131"/>
      <c r="Q7" s="25"/>
      <c r="R7" s="130"/>
      <c r="S7" s="63">
        <f t="shared" si="1"/>
        <v>200</v>
      </c>
      <c r="T7" s="1"/>
      <c r="U7" s="13"/>
      <c r="V7" s="23"/>
      <c r="W7" s="25"/>
      <c r="X7" s="13"/>
      <c r="Y7" s="23"/>
      <c r="Z7" s="131"/>
      <c r="AA7" s="23"/>
      <c r="AB7" s="151"/>
      <c r="AC7" s="154"/>
      <c r="AD7" s="63">
        <f t="shared" si="0"/>
        <v>0</v>
      </c>
    </row>
    <row r="8" spans="1:30" s="24" customFormat="1" x14ac:dyDescent="0.25">
      <c r="A8" s="37" t="s">
        <v>5</v>
      </c>
      <c r="B8" s="141"/>
      <c r="C8" s="25"/>
      <c r="D8" s="2"/>
      <c r="E8" s="13"/>
      <c r="F8" s="23"/>
      <c r="G8" s="131"/>
      <c r="H8" s="23"/>
      <c r="I8" s="131"/>
      <c r="J8" s="23"/>
      <c r="K8" s="131"/>
      <c r="L8" s="23"/>
      <c r="M8" s="131"/>
      <c r="N8" s="131"/>
      <c r="O8" s="23"/>
      <c r="P8" s="131"/>
      <c r="Q8" s="25"/>
      <c r="R8" s="130"/>
      <c r="S8" s="63">
        <f t="shared" si="1"/>
        <v>0</v>
      </c>
      <c r="T8" s="1"/>
      <c r="U8" s="13"/>
      <c r="V8" s="23"/>
      <c r="W8" s="25"/>
      <c r="X8" s="13"/>
      <c r="Y8" s="23"/>
      <c r="Z8" s="131"/>
      <c r="AA8" s="23"/>
      <c r="AB8" s="151"/>
      <c r="AC8" s="154"/>
      <c r="AD8" s="63">
        <f t="shared" si="0"/>
        <v>0</v>
      </c>
    </row>
    <row r="9" spans="1:30" s="24" customFormat="1" x14ac:dyDescent="0.25">
      <c r="A9" s="37" t="s">
        <v>6</v>
      </c>
      <c r="B9" s="141"/>
      <c r="C9" s="25">
        <v>850</v>
      </c>
      <c r="D9" s="2"/>
      <c r="E9" s="13"/>
      <c r="F9" s="23"/>
      <c r="G9" s="131"/>
      <c r="H9" s="23"/>
      <c r="I9" s="131"/>
      <c r="J9" s="23"/>
      <c r="K9" s="131"/>
      <c r="L9" s="23"/>
      <c r="M9" s="131"/>
      <c r="N9" s="131"/>
      <c r="O9" s="23"/>
      <c r="P9" s="131"/>
      <c r="Q9" s="25"/>
      <c r="R9" s="130"/>
      <c r="S9" s="63">
        <f t="shared" si="1"/>
        <v>850</v>
      </c>
      <c r="T9" s="1"/>
      <c r="U9" s="13">
        <v>2000</v>
      </c>
      <c r="V9" s="23"/>
      <c r="W9" s="25">
        <v>8000</v>
      </c>
      <c r="X9" s="13"/>
      <c r="Y9" s="23"/>
      <c r="Z9" s="131"/>
      <c r="AA9" s="23"/>
      <c r="AB9" s="151"/>
      <c r="AC9" s="154"/>
      <c r="AD9" s="63">
        <f t="shared" si="0"/>
        <v>10000</v>
      </c>
    </row>
    <row r="10" spans="1:30" s="24" customFormat="1" x14ac:dyDescent="0.25">
      <c r="A10" s="37" t="s">
        <v>7</v>
      </c>
      <c r="B10" s="141"/>
      <c r="C10" s="25"/>
      <c r="D10" s="2">
        <v>450</v>
      </c>
      <c r="E10" s="13"/>
      <c r="F10" s="23"/>
      <c r="G10" s="131"/>
      <c r="H10" s="23"/>
      <c r="I10" s="131">
        <v>160</v>
      </c>
      <c r="J10" s="23"/>
      <c r="K10" s="131"/>
      <c r="L10" s="23"/>
      <c r="M10" s="131"/>
      <c r="N10" s="131"/>
      <c r="O10" s="23"/>
      <c r="P10" s="131"/>
      <c r="Q10" s="25"/>
      <c r="R10" s="130"/>
      <c r="S10" s="63">
        <f>I10+D10</f>
        <v>610</v>
      </c>
      <c r="T10" s="1"/>
      <c r="U10" s="13"/>
      <c r="V10" s="23"/>
      <c r="W10" s="25"/>
      <c r="X10" s="13"/>
      <c r="Y10" s="23"/>
      <c r="Z10" s="131"/>
      <c r="AA10" s="23"/>
      <c r="AB10" s="151"/>
      <c r="AC10" s="154"/>
      <c r="AD10" s="63">
        <f t="shared" si="0"/>
        <v>0</v>
      </c>
    </row>
    <row r="11" spans="1:30" s="24" customFormat="1" x14ac:dyDescent="0.25">
      <c r="A11" s="37" t="s">
        <v>8</v>
      </c>
      <c r="B11" s="141"/>
      <c r="C11" s="25">
        <v>3500</v>
      </c>
      <c r="D11" s="2">
        <v>6000</v>
      </c>
      <c r="E11" s="13"/>
      <c r="F11" s="23"/>
      <c r="G11" s="131"/>
      <c r="H11" s="23"/>
      <c r="I11" s="131"/>
      <c r="J11" s="23"/>
      <c r="K11" s="131"/>
      <c r="L11" s="23"/>
      <c r="M11" s="131"/>
      <c r="N11" s="131">
        <v>2000</v>
      </c>
      <c r="O11" s="23"/>
      <c r="P11" s="131"/>
      <c r="Q11" s="25"/>
      <c r="R11" s="130"/>
      <c r="S11" s="63">
        <f>N11+D11+C11</f>
        <v>11500</v>
      </c>
      <c r="T11" s="1"/>
      <c r="U11" s="13"/>
      <c r="V11" s="23"/>
      <c r="W11" s="25"/>
      <c r="X11" s="13"/>
      <c r="Y11" s="23"/>
      <c r="Z11" s="131"/>
      <c r="AA11" s="23"/>
      <c r="AB11" s="151"/>
      <c r="AC11" s="154"/>
      <c r="AD11" s="63">
        <f t="shared" si="0"/>
        <v>0</v>
      </c>
    </row>
    <row r="12" spans="1:30" s="24" customFormat="1" x14ac:dyDescent="0.25">
      <c r="A12" s="37" t="s">
        <v>9</v>
      </c>
      <c r="B12" s="141"/>
      <c r="C12" s="25"/>
      <c r="D12" s="2"/>
      <c r="E12" s="13"/>
      <c r="F12" s="23"/>
      <c r="G12" s="131"/>
      <c r="H12" s="23"/>
      <c r="I12" s="131"/>
      <c r="J12" s="23"/>
      <c r="K12" s="131"/>
      <c r="L12" s="23"/>
      <c r="M12" s="131"/>
      <c r="N12" s="131"/>
      <c r="O12" s="23"/>
      <c r="P12" s="131"/>
      <c r="Q12" s="25"/>
      <c r="R12" s="130"/>
      <c r="S12" s="63">
        <f>SUM(C12:Q12)</f>
        <v>0</v>
      </c>
      <c r="T12" s="1"/>
      <c r="U12" s="13"/>
      <c r="V12" s="23"/>
      <c r="W12" s="25"/>
      <c r="X12" s="13"/>
      <c r="Y12" s="23"/>
      <c r="Z12" s="131"/>
      <c r="AA12" s="23"/>
      <c r="AB12" s="151">
        <v>8000</v>
      </c>
      <c r="AC12" s="154"/>
      <c r="AD12" s="63">
        <f t="shared" si="0"/>
        <v>8000</v>
      </c>
    </row>
    <row r="13" spans="1:30" s="24" customFormat="1" x14ac:dyDescent="0.25">
      <c r="A13" s="37" t="s">
        <v>10</v>
      </c>
      <c r="B13" s="141"/>
      <c r="C13" s="25"/>
      <c r="D13" s="2"/>
      <c r="E13" s="13">
        <v>300</v>
      </c>
      <c r="F13" s="23"/>
      <c r="G13" s="131"/>
      <c r="H13" s="23"/>
      <c r="I13" s="131"/>
      <c r="J13" s="23"/>
      <c r="K13" s="131"/>
      <c r="L13" s="23"/>
      <c r="M13" s="131"/>
      <c r="N13" s="131"/>
      <c r="O13" s="23"/>
      <c r="P13" s="131"/>
      <c r="Q13" s="25"/>
      <c r="R13" s="130"/>
      <c r="S13" s="63">
        <f>SUM(C13:Q13)</f>
        <v>300</v>
      </c>
      <c r="T13" s="1"/>
      <c r="U13" s="13"/>
      <c r="V13" s="23"/>
      <c r="W13" s="25">
        <v>1500</v>
      </c>
      <c r="X13" s="13"/>
      <c r="Y13" s="23"/>
      <c r="Z13" s="131"/>
      <c r="AA13" s="23"/>
      <c r="AB13" s="151"/>
      <c r="AC13" s="154"/>
      <c r="AD13" s="63">
        <f t="shared" si="0"/>
        <v>1500</v>
      </c>
    </row>
    <row r="14" spans="1:30" s="24" customFormat="1" x14ac:dyDescent="0.25">
      <c r="A14" s="37" t="s">
        <v>11</v>
      </c>
      <c r="B14" s="141"/>
      <c r="C14" s="25"/>
      <c r="D14" s="2"/>
      <c r="E14" s="13"/>
      <c r="F14" s="23"/>
      <c r="G14" s="131"/>
      <c r="H14" s="23"/>
      <c r="I14" s="131"/>
      <c r="J14" s="23"/>
      <c r="K14" s="131"/>
      <c r="L14" s="23"/>
      <c r="M14" s="131"/>
      <c r="N14" s="131"/>
      <c r="O14" s="23"/>
      <c r="P14" s="131"/>
      <c r="Q14" s="25"/>
      <c r="R14" s="130"/>
      <c r="S14" s="63">
        <f>SUM(C14:Q14)</f>
        <v>0</v>
      </c>
      <c r="T14" s="1"/>
      <c r="U14" s="13">
        <v>5000</v>
      </c>
      <c r="V14" s="23"/>
      <c r="W14" s="25"/>
      <c r="X14" s="13">
        <v>1500</v>
      </c>
      <c r="Y14" s="23"/>
      <c r="Z14" s="131">
        <v>3500</v>
      </c>
      <c r="AA14" s="23"/>
      <c r="AB14" s="151"/>
      <c r="AC14" s="154"/>
      <c r="AD14" s="63">
        <f t="shared" si="0"/>
        <v>10000</v>
      </c>
    </row>
    <row r="15" spans="1:30" s="24" customFormat="1" x14ac:dyDescent="0.25">
      <c r="A15" s="37" t="s">
        <v>56</v>
      </c>
      <c r="B15" s="141"/>
      <c r="C15" s="25"/>
      <c r="D15" s="2">
        <v>950</v>
      </c>
      <c r="E15" s="13"/>
      <c r="F15" s="23"/>
      <c r="G15" s="131"/>
      <c r="H15" s="23"/>
      <c r="I15" s="131"/>
      <c r="J15" s="23"/>
      <c r="K15" s="131"/>
      <c r="L15" s="23"/>
      <c r="M15" s="131"/>
      <c r="N15" s="131"/>
      <c r="O15" s="23"/>
      <c r="P15" s="131"/>
      <c r="Q15" s="25"/>
      <c r="R15" s="130"/>
      <c r="S15" s="63">
        <f>SUM(C15:Q15)</f>
        <v>950</v>
      </c>
      <c r="T15" s="1"/>
      <c r="U15" s="13"/>
      <c r="V15" s="23"/>
      <c r="W15" s="25"/>
      <c r="X15" s="13"/>
      <c r="Y15" s="23"/>
      <c r="Z15" s="131"/>
      <c r="AA15" s="23"/>
      <c r="AB15" s="151"/>
      <c r="AC15" s="154"/>
      <c r="AD15" s="63">
        <f t="shared" si="0"/>
        <v>0</v>
      </c>
    </row>
    <row r="16" spans="1:30" s="24" customFormat="1" ht="15.75" thickBot="1" x14ac:dyDescent="0.3">
      <c r="A16" s="59" t="s">
        <v>42</v>
      </c>
      <c r="B16" s="142"/>
      <c r="C16" s="47"/>
      <c r="D16" s="7"/>
      <c r="E16" s="14"/>
      <c r="F16" s="64"/>
      <c r="G16" s="132"/>
      <c r="H16" s="64"/>
      <c r="J16" s="64"/>
      <c r="K16" s="132"/>
      <c r="L16" s="64"/>
      <c r="M16" s="132"/>
      <c r="N16" s="132"/>
      <c r="O16" s="64"/>
      <c r="P16" s="132"/>
      <c r="Q16" s="47"/>
      <c r="R16" s="109"/>
      <c r="S16" s="158">
        <f>SUM(C16:Q16)</f>
        <v>0</v>
      </c>
      <c r="T16" s="6"/>
      <c r="U16" s="14"/>
      <c r="V16" s="64"/>
      <c r="W16" s="47"/>
      <c r="X16" s="14"/>
      <c r="Y16" s="64"/>
      <c r="Z16" s="132"/>
      <c r="AA16" s="64"/>
      <c r="AB16" s="152"/>
      <c r="AC16" s="155"/>
      <c r="AD16" s="158">
        <f t="shared" si="0"/>
        <v>0</v>
      </c>
    </row>
    <row r="17" spans="1:30" s="24" customFormat="1" ht="19.5" thickBot="1" x14ac:dyDescent="0.35">
      <c r="A17" s="40" t="s">
        <v>34</v>
      </c>
      <c r="B17" s="143">
        <v>530</v>
      </c>
      <c r="C17" s="48">
        <f t="shared" ref="C17" si="2">SUM(C3:C16)</f>
        <v>7150</v>
      </c>
      <c r="D17" s="10">
        <f t="shared" ref="D17:G17" si="3">SUM(D3:D16)</f>
        <v>7400</v>
      </c>
      <c r="E17" s="16">
        <f t="shared" si="3"/>
        <v>300</v>
      </c>
      <c r="F17" s="143">
        <f>C17+D17+E17</f>
        <v>14850</v>
      </c>
      <c r="G17" s="128">
        <f t="shared" si="3"/>
        <v>1300</v>
      </c>
      <c r="H17" s="166">
        <f>G17</f>
        <v>1300</v>
      </c>
      <c r="I17" s="128">
        <f>SUM(I3:I16)</f>
        <v>2160</v>
      </c>
      <c r="J17" s="143">
        <f>I17</f>
        <v>2160</v>
      </c>
      <c r="K17" s="128">
        <f>SUM(K3:K16)</f>
        <v>450</v>
      </c>
      <c r="L17" s="143">
        <f>K17</f>
        <v>450</v>
      </c>
      <c r="M17" s="164"/>
      <c r="N17" s="128">
        <f>SUM(N3:N16)</f>
        <v>3700</v>
      </c>
      <c r="O17" s="143">
        <f>N17</f>
        <v>3700</v>
      </c>
      <c r="P17" s="161"/>
      <c r="Q17" s="52"/>
      <c r="R17" s="149"/>
      <c r="S17" s="143">
        <f>O17+L17+J17+H17+F17+B17</f>
        <v>22990</v>
      </c>
      <c r="T17" s="11">
        <f t="shared" ref="T17:W17" si="4">SUM(T3:T16)</f>
        <v>3000</v>
      </c>
      <c r="U17" s="16">
        <f>SUM(U3:U16)</f>
        <v>7000</v>
      </c>
      <c r="V17" s="143">
        <f>U17+T17</f>
        <v>10000</v>
      </c>
      <c r="W17" s="145">
        <f t="shared" si="4"/>
        <v>9500</v>
      </c>
      <c r="X17" s="16">
        <f>SUM(X3:X16)</f>
        <v>1500</v>
      </c>
      <c r="Y17" s="143">
        <f>X17+W17</f>
        <v>11000</v>
      </c>
      <c r="Z17" s="128">
        <f>SUM(Z3:Z16)</f>
        <v>3500</v>
      </c>
      <c r="AA17" s="143">
        <f>Z17</f>
        <v>3500</v>
      </c>
      <c r="AB17" s="111">
        <f>SUM(AB3:AB16)</f>
        <v>8000</v>
      </c>
      <c r="AC17" s="156">
        <f>AB17</f>
        <v>8000</v>
      </c>
      <c r="AD17" s="143">
        <f>AC17+AA17+Y17+V17</f>
        <v>32500</v>
      </c>
    </row>
    <row r="18" spans="1:30" s="24" customFormat="1" ht="92.25" customHeight="1" thickBot="1" x14ac:dyDescent="0.3">
      <c r="A18" s="60"/>
      <c r="B18" s="21" t="s">
        <v>73</v>
      </c>
      <c r="C18" s="21" t="s">
        <v>88</v>
      </c>
      <c r="D18" s="21" t="s">
        <v>115</v>
      </c>
      <c r="E18" s="21" t="s">
        <v>74</v>
      </c>
      <c r="F18" s="21" t="s">
        <v>116</v>
      </c>
      <c r="G18" s="22" t="s">
        <v>71</v>
      </c>
      <c r="H18" s="133" t="s">
        <v>119</v>
      </c>
      <c r="I18" s="46" t="s">
        <v>111</v>
      </c>
      <c r="J18" s="21" t="s">
        <v>72</v>
      </c>
      <c r="K18" s="21" t="s">
        <v>67</v>
      </c>
      <c r="L18" s="22" t="s">
        <v>75</v>
      </c>
      <c r="M18" s="133" t="s">
        <v>109</v>
      </c>
      <c r="N18" s="46" t="s">
        <v>90</v>
      </c>
      <c r="O18" s="21" t="s">
        <v>89</v>
      </c>
      <c r="P18" s="21" t="s">
        <v>125</v>
      </c>
      <c r="Q18" s="21" t="s">
        <v>114</v>
      </c>
      <c r="R18" s="163" t="s">
        <v>123</v>
      </c>
      <c r="S18" s="72" t="s">
        <v>69</v>
      </c>
      <c r="T18" s="21" t="s">
        <v>67</v>
      </c>
      <c r="U18" s="21" t="s">
        <v>72</v>
      </c>
      <c r="V18" s="22" t="s">
        <v>113</v>
      </c>
      <c r="W18" s="133" t="s">
        <v>109</v>
      </c>
      <c r="X18" s="49"/>
      <c r="Y18" s="22" t="s">
        <v>112</v>
      </c>
      <c r="Z18" s="133" t="s">
        <v>119</v>
      </c>
      <c r="AA18" s="163"/>
      <c r="AB18" s="22"/>
      <c r="AC18" s="139"/>
      <c r="AD18" s="157" t="s">
        <v>70</v>
      </c>
    </row>
    <row r="19" spans="1:30" s="24" customFormat="1" x14ac:dyDescent="0.25">
      <c r="A19" s="37" t="s">
        <v>12</v>
      </c>
      <c r="B19" s="2"/>
      <c r="C19" s="2"/>
      <c r="D19" s="2"/>
      <c r="E19" s="2">
        <v>800</v>
      </c>
      <c r="F19" s="2"/>
      <c r="G19" s="13"/>
      <c r="H19" s="23"/>
      <c r="I19" s="25"/>
      <c r="J19" s="2">
        <v>300</v>
      </c>
      <c r="K19" s="2"/>
      <c r="L19" s="13"/>
      <c r="M19" s="23"/>
      <c r="N19" s="25"/>
      <c r="O19" s="2"/>
      <c r="P19" s="2"/>
      <c r="Q19" s="2"/>
      <c r="R19" s="131"/>
      <c r="S19" s="23">
        <f>J19+E19</f>
        <v>1100</v>
      </c>
      <c r="T19" s="2"/>
      <c r="U19" s="2"/>
      <c r="V19" s="13"/>
      <c r="W19" s="23"/>
      <c r="X19" s="25"/>
      <c r="Y19" s="13"/>
      <c r="Z19" s="23"/>
      <c r="AA19" s="131"/>
      <c r="AB19" s="13"/>
      <c r="AC19" s="131"/>
      <c r="AD19" s="23">
        <f>SUM(T19:AB19)</f>
        <v>0</v>
      </c>
    </row>
    <row r="20" spans="1:30" s="24" customFormat="1" x14ac:dyDescent="0.25">
      <c r="A20" s="37" t="s">
        <v>13</v>
      </c>
      <c r="B20" s="2"/>
      <c r="C20" s="2">
        <v>950</v>
      </c>
      <c r="D20" s="2"/>
      <c r="E20" s="2"/>
      <c r="F20" s="2"/>
      <c r="G20" s="13"/>
      <c r="H20" s="23"/>
      <c r="I20" s="25"/>
      <c r="J20" s="2"/>
      <c r="K20" s="2"/>
      <c r="L20" s="13"/>
      <c r="M20" s="23"/>
      <c r="N20" s="25"/>
      <c r="O20" s="2"/>
      <c r="P20" s="2"/>
      <c r="Q20" s="2"/>
      <c r="R20" s="131"/>
      <c r="S20" s="23">
        <f>C20</f>
        <v>950</v>
      </c>
      <c r="T20" s="2"/>
      <c r="U20" s="2"/>
      <c r="V20" s="13"/>
      <c r="W20" s="23"/>
      <c r="X20" s="25"/>
      <c r="Y20" s="13"/>
      <c r="Z20" s="23"/>
      <c r="AA20" s="131"/>
      <c r="AB20" s="13"/>
      <c r="AC20" s="131"/>
      <c r="AD20" s="23">
        <f t="shared" ref="AD20:AD40" si="5">SUM(T20:AB20)</f>
        <v>0</v>
      </c>
    </row>
    <row r="21" spans="1:30" s="24" customFormat="1" x14ac:dyDescent="0.25">
      <c r="A21" s="37" t="s">
        <v>14</v>
      </c>
      <c r="B21" s="2">
        <v>120</v>
      </c>
      <c r="C21" s="2"/>
      <c r="D21" s="2"/>
      <c r="E21" s="2"/>
      <c r="F21" s="2"/>
      <c r="G21" s="13"/>
      <c r="H21" s="23"/>
      <c r="I21" s="25"/>
      <c r="J21" s="2"/>
      <c r="K21" s="2"/>
      <c r="L21" s="13"/>
      <c r="M21" s="23"/>
      <c r="N21" s="25">
        <v>100</v>
      </c>
      <c r="O21" s="2"/>
      <c r="P21" s="2"/>
      <c r="Q21" s="2"/>
      <c r="R21" s="131"/>
      <c r="S21" s="23">
        <f>N21+B21</f>
        <v>220</v>
      </c>
      <c r="T21" s="2"/>
      <c r="U21" s="2"/>
      <c r="V21" s="13"/>
      <c r="W21" s="23"/>
      <c r="X21" s="25"/>
      <c r="Y21" s="13"/>
      <c r="Z21" s="23"/>
      <c r="AA21" s="131"/>
      <c r="AB21" s="13"/>
      <c r="AC21" s="131"/>
      <c r="AD21" s="23">
        <f t="shared" si="5"/>
        <v>0</v>
      </c>
    </row>
    <row r="22" spans="1:30" s="24" customFormat="1" x14ac:dyDescent="0.25">
      <c r="A22" s="37" t="s">
        <v>15</v>
      </c>
      <c r="B22" s="2"/>
      <c r="C22" s="2"/>
      <c r="D22" s="2"/>
      <c r="E22" s="2"/>
      <c r="F22" s="2"/>
      <c r="G22" s="13"/>
      <c r="H22" s="23"/>
      <c r="I22" s="25">
        <v>800</v>
      </c>
      <c r="J22" s="2"/>
      <c r="K22" s="2"/>
      <c r="L22" s="13"/>
      <c r="M22" s="23"/>
      <c r="N22" s="25"/>
      <c r="O22" s="2"/>
      <c r="P22" s="2"/>
      <c r="Q22" s="2"/>
      <c r="R22" s="131"/>
      <c r="S22" s="23">
        <f t="shared" ref="S22:S40" si="6">SUM(C22:Q22)</f>
        <v>800</v>
      </c>
      <c r="T22" s="2"/>
      <c r="U22" s="2">
        <v>600</v>
      </c>
      <c r="V22" s="13"/>
      <c r="W22" s="23"/>
      <c r="X22" s="25"/>
      <c r="Y22" s="13"/>
      <c r="Z22" s="23"/>
      <c r="AA22" s="131"/>
      <c r="AB22" s="13"/>
      <c r="AC22" s="131"/>
      <c r="AD22" s="23">
        <f t="shared" si="5"/>
        <v>600</v>
      </c>
    </row>
    <row r="23" spans="1:30" s="24" customFormat="1" x14ac:dyDescent="0.25">
      <c r="A23" s="37" t="s">
        <v>16</v>
      </c>
      <c r="B23" s="2"/>
      <c r="C23" s="2"/>
      <c r="D23" s="2"/>
      <c r="E23" s="2"/>
      <c r="F23" s="2"/>
      <c r="G23" s="13"/>
      <c r="H23" s="23"/>
      <c r="I23" s="25"/>
      <c r="J23" s="2"/>
      <c r="K23" s="2"/>
      <c r="L23" s="13"/>
      <c r="M23" s="23"/>
      <c r="N23" s="25"/>
      <c r="O23" s="2"/>
      <c r="P23" s="2"/>
      <c r="Q23" s="2"/>
      <c r="R23" s="131"/>
      <c r="S23" s="23">
        <f t="shared" si="6"/>
        <v>0</v>
      </c>
      <c r="T23" s="2"/>
      <c r="U23" s="2"/>
      <c r="V23" s="13"/>
      <c r="W23" s="23"/>
      <c r="X23" s="25"/>
      <c r="Y23" s="13">
        <v>250</v>
      </c>
      <c r="Z23" s="23"/>
      <c r="AA23" s="131"/>
      <c r="AB23" s="13"/>
      <c r="AC23" s="131"/>
      <c r="AD23" s="23">
        <f t="shared" si="5"/>
        <v>250</v>
      </c>
    </row>
    <row r="24" spans="1:30" s="24" customFormat="1" x14ac:dyDescent="0.25">
      <c r="A24" s="37" t="s">
        <v>17</v>
      </c>
      <c r="B24" s="2"/>
      <c r="C24" s="2"/>
      <c r="D24" s="2"/>
      <c r="E24" s="2"/>
      <c r="F24" s="2"/>
      <c r="G24" s="13"/>
      <c r="H24" s="23"/>
      <c r="I24" s="25"/>
      <c r="J24" s="2"/>
      <c r="K24" s="2"/>
      <c r="L24" s="13"/>
      <c r="M24" s="23"/>
      <c r="N24" s="25"/>
      <c r="O24" s="2"/>
      <c r="P24" s="2"/>
      <c r="Q24" s="2"/>
      <c r="R24" s="131"/>
      <c r="S24" s="23">
        <f t="shared" si="6"/>
        <v>0</v>
      </c>
      <c r="T24" s="2"/>
      <c r="U24" s="2"/>
      <c r="V24" s="13"/>
      <c r="W24" s="23"/>
      <c r="X24" s="25"/>
      <c r="Y24" s="13"/>
      <c r="Z24" s="23"/>
      <c r="AA24" s="131"/>
      <c r="AB24" s="13"/>
      <c r="AC24" s="131"/>
      <c r="AD24" s="23">
        <f t="shared" si="5"/>
        <v>0</v>
      </c>
    </row>
    <row r="25" spans="1:30" s="24" customFormat="1" x14ac:dyDescent="0.25">
      <c r="A25" s="37" t="s">
        <v>18</v>
      </c>
      <c r="B25" s="2"/>
      <c r="C25" s="2"/>
      <c r="D25" s="2"/>
      <c r="E25" s="2"/>
      <c r="F25" s="2"/>
      <c r="G25" s="13"/>
      <c r="H25" s="23"/>
      <c r="I25" s="25"/>
      <c r="J25" s="2"/>
      <c r="K25" s="2"/>
      <c r="L25" s="13"/>
      <c r="M25" s="23"/>
      <c r="N25" s="25"/>
      <c r="O25" s="2"/>
      <c r="P25" s="2"/>
      <c r="Q25" s="2"/>
      <c r="R25" s="131"/>
      <c r="S25" s="23">
        <f t="shared" si="6"/>
        <v>0</v>
      </c>
      <c r="T25" s="2"/>
      <c r="U25" s="2"/>
      <c r="V25" s="13"/>
      <c r="W25" s="23"/>
      <c r="X25" s="25"/>
      <c r="Y25" s="13"/>
      <c r="Z25" s="23"/>
      <c r="AA25" s="131"/>
      <c r="AB25" s="13"/>
      <c r="AC25" s="131"/>
      <c r="AD25" s="23">
        <f t="shared" si="5"/>
        <v>0</v>
      </c>
    </row>
    <row r="26" spans="1:30" s="24" customFormat="1" x14ac:dyDescent="0.25">
      <c r="A26" s="37" t="s">
        <v>19</v>
      </c>
      <c r="B26" s="2"/>
      <c r="C26" s="2">
        <v>1500</v>
      </c>
      <c r="D26" s="2"/>
      <c r="E26" s="2"/>
      <c r="F26" s="2"/>
      <c r="G26" s="13">
        <v>300</v>
      </c>
      <c r="H26" s="23"/>
      <c r="I26" s="25"/>
      <c r="J26" s="2"/>
      <c r="K26" s="2"/>
      <c r="L26" s="13"/>
      <c r="M26" s="23"/>
      <c r="N26" s="25"/>
      <c r="O26" s="2"/>
      <c r="P26" s="2"/>
      <c r="Q26" s="2"/>
      <c r="R26" s="131"/>
      <c r="S26" s="23">
        <f t="shared" si="6"/>
        <v>1800</v>
      </c>
      <c r="T26" s="2"/>
      <c r="U26" s="2"/>
      <c r="V26" s="13"/>
      <c r="W26" s="23"/>
      <c r="X26" s="25"/>
      <c r="Y26" s="13"/>
      <c r="Z26" s="23"/>
      <c r="AA26" s="131"/>
      <c r="AB26" s="13"/>
      <c r="AC26" s="131"/>
      <c r="AD26" s="23">
        <f t="shared" si="5"/>
        <v>0</v>
      </c>
    </row>
    <row r="27" spans="1:30" s="24" customFormat="1" x14ac:dyDescent="0.25">
      <c r="A27" s="37" t="s">
        <v>20</v>
      </c>
      <c r="B27" s="2"/>
      <c r="C27" s="2"/>
      <c r="D27" s="2"/>
      <c r="E27" s="2"/>
      <c r="F27" s="2"/>
      <c r="G27" s="13"/>
      <c r="H27" s="23"/>
      <c r="I27" s="25"/>
      <c r="J27" s="2"/>
      <c r="K27" s="2"/>
      <c r="L27" s="13"/>
      <c r="M27" s="23"/>
      <c r="N27" s="25"/>
      <c r="O27" s="2"/>
      <c r="P27" s="2"/>
      <c r="Q27" s="2"/>
      <c r="R27" s="131"/>
      <c r="S27" s="23">
        <f t="shared" si="6"/>
        <v>0</v>
      </c>
      <c r="T27" s="2"/>
      <c r="U27" s="2"/>
      <c r="V27" s="13">
        <v>850</v>
      </c>
      <c r="W27" s="23"/>
      <c r="X27" s="25"/>
      <c r="Y27" s="13"/>
      <c r="Z27" s="23"/>
      <c r="AA27" s="131"/>
      <c r="AB27" s="13"/>
      <c r="AC27" s="131"/>
      <c r="AD27" s="23">
        <f t="shared" si="5"/>
        <v>850</v>
      </c>
    </row>
    <row r="28" spans="1:30" s="24" customFormat="1" x14ac:dyDescent="0.25">
      <c r="A28" s="37" t="s">
        <v>21</v>
      </c>
      <c r="B28" s="2"/>
      <c r="C28" s="2"/>
      <c r="D28" s="2"/>
      <c r="E28" s="2"/>
      <c r="F28" s="2"/>
      <c r="G28" s="13"/>
      <c r="H28" s="23"/>
      <c r="I28" s="25"/>
      <c r="J28" s="2"/>
      <c r="K28" s="2">
        <v>40</v>
      </c>
      <c r="L28" s="13"/>
      <c r="M28" s="23"/>
      <c r="N28" s="25"/>
      <c r="O28" s="2"/>
      <c r="P28" s="2"/>
      <c r="Q28" s="2"/>
      <c r="R28" s="131"/>
      <c r="S28" s="23">
        <f t="shared" si="6"/>
        <v>40</v>
      </c>
      <c r="T28" s="2"/>
      <c r="U28" s="2"/>
      <c r="V28" s="13"/>
      <c r="W28" s="23"/>
      <c r="X28" s="25"/>
      <c r="Y28" s="13"/>
      <c r="Z28" s="23"/>
      <c r="AA28" s="131"/>
      <c r="AB28" s="13"/>
      <c r="AC28" s="131"/>
      <c r="AD28" s="23">
        <f t="shared" si="5"/>
        <v>0</v>
      </c>
    </row>
    <row r="29" spans="1:30" s="24" customFormat="1" x14ac:dyDescent="0.25">
      <c r="A29" s="37" t="s">
        <v>22</v>
      </c>
      <c r="B29" s="2">
        <v>300</v>
      </c>
      <c r="C29" s="2"/>
      <c r="D29" s="2"/>
      <c r="E29" s="2"/>
      <c r="F29" s="2"/>
      <c r="G29" s="13"/>
      <c r="H29" s="23"/>
      <c r="I29" s="25"/>
      <c r="J29" s="2"/>
      <c r="K29" s="2"/>
      <c r="L29" s="13"/>
      <c r="M29" s="23"/>
      <c r="N29" s="25"/>
      <c r="O29" s="2">
        <v>250</v>
      </c>
      <c r="P29" s="2"/>
      <c r="Q29" s="2"/>
      <c r="R29" s="131"/>
      <c r="S29" s="23">
        <f>O29+B29</f>
        <v>550</v>
      </c>
      <c r="T29" s="2">
        <v>500</v>
      </c>
      <c r="U29" s="2"/>
      <c r="V29" s="13"/>
      <c r="W29" s="23"/>
      <c r="X29" s="25"/>
      <c r="Y29" s="13"/>
      <c r="Z29" s="23"/>
      <c r="AA29" s="131"/>
      <c r="AB29" s="13"/>
      <c r="AC29" s="131"/>
      <c r="AD29" s="23">
        <f t="shared" si="5"/>
        <v>500</v>
      </c>
    </row>
    <row r="30" spans="1:30" s="24" customFormat="1" x14ac:dyDescent="0.25">
      <c r="A30" s="37" t="s">
        <v>23</v>
      </c>
      <c r="B30" s="2"/>
      <c r="C30" s="2">
        <v>150</v>
      </c>
      <c r="D30" s="2"/>
      <c r="E30" s="2"/>
      <c r="F30" s="2"/>
      <c r="G30" s="13">
        <v>300</v>
      </c>
      <c r="H30" s="23"/>
      <c r="I30" s="25"/>
      <c r="J30" s="2">
        <v>100</v>
      </c>
      <c r="K30" s="2"/>
      <c r="L30" s="13">
        <v>500</v>
      </c>
      <c r="M30" s="23"/>
      <c r="N30" s="25"/>
      <c r="O30" s="2"/>
      <c r="P30" s="2"/>
      <c r="Q30" s="2">
        <v>1200</v>
      </c>
      <c r="R30" s="131"/>
      <c r="S30" s="23">
        <f>Q30+L30+J30+G30+C30</f>
        <v>2250</v>
      </c>
      <c r="T30" s="2"/>
      <c r="U30" s="2"/>
      <c r="V30" s="13"/>
      <c r="W30" s="23"/>
      <c r="X30" s="25"/>
      <c r="Y30" s="13"/>
      <c r="Z30" s="23"/>
      <c r="AA30" s="131"/>
      <c r="AB30" s="13"/>
      <c r="AC30" s="131"/>
      <c r="AD30" s="23">
        <f t="shared" si="5"/>
        <v>0</v>
      </c>
    </row>
    <row r="31" spans="1:30" s="24" customFormat="1" x14ac:dyDescent="0.25">
      <c r="A31" s="37" t="s">
        <v>33</v>
      </c>
      <c r="B31" s="2"/>
      <c r="C31" s="2">
        <v>2460</v>
      </c>
      <c r="D31" s="2">
        <v>450</v>
      </c>
      <c r="E31" s="2">
        <v>500</v>
      </c>
      <c r="F31" s="2"/>
      <c r="G31" s="13"/>
      <c r="H31" s="23"/>
      <c r="I31" s="25"/>
      <c r="J31" s="2"/>
      <c r="K31" s="2"/>
      <c r="L31" s="13"/>
      <c r="M31" s="23"/>
      <c r="N31" s="25"/>
      <c r="O31" s="2"/>
      <c r="P31" s="2"/>
      <c r="Q31" s="2"/>
      <c r="R31" s="131"/>
      <c r="S31" s="23">
        <f>E31+D31+C31</f>
        <v>3410</v>
      </c>
      <c r="T31" s="2"/>
      <c r="U31" s="2"/>
      <c r="V31" s="13"/>
      <c r="W31" s="23"/>
      <c r="X31" s="25"/>
      <c r="Y31" s="13"/>
      <c r="Z31" s="23"/>
      <c r="AA31" s="131"/>
      <c r="AB31" s="13"/>
      <c r="AC31" s="131"/>
      <c r="AD31" s="23">
        <f t="shared" si="5"/>
        <v>0</v>
      </c>
    </row>
    <row r="32" spans="1:30" s="119" customFormat="1" x14ac:dyDescent="0.25">
      <c r="A32" s="118" t="s">
        <v>24</v>
      </c>
      <c r="B32" s="83"/>
      <c r="C32" s="83"/>
      <c r="D32" s="83"/>
      <c r="E32" s="83"/>
      <c r="F32" s="83"/>
      <c r="G32" s="84"/>
      <c r="H32" s="100"/>
      <c r="I32" s="82"/>
      <c r="J32" s="83"/>
      <c r="K32" s="83"/>
      <c r="L32" s="84"/>
      <c r="M32" s="100"/>
      <c r="N32" s="82"/>
      <c r="O32" s="83"/>
      <c r="P32" s="83"/>
      <c r="Q32" s="83"/>
      <c r="R32" s="148"/>
      <c r="S32" s="23">
        <f t="shared" si="6"/>
        <v>0</v>
      </c>
      <c r="T32" s="83"/>
      <c r="U32" s="83"/>
      <c r="V32" s="84"/>
      <c r="W32" s="100"/>
      <c r="X32" s="82"/>
      <c r="Y32" s="84"/>
      <c r="Z32" s="100"/>
      <c r="AA32" s="148"/>
      <c r="AB32" s="84"/>
      <c r="AC32" s="148"/>
      <c r="AD32" s="23">
        <f t="shared" si="5"/>
        <v>0</v>
      </c>
    </row>
    <row r="33" spans="1:30" s="24" customFormat="1" x14ac:dyDescent="0.25">
      <c r="A33" s="37" t="s">
        <v>25</v>
      </c>
      <c r="B33" s="2"/>
      <c r="C33" s="2"/>
      <c r="D33" s="2"/>
      <c r="E33" s="2"/>
      <c r="F33" s="2"/>
      <c r="G33" s="13"/>
      <c r="H33" s="23"/>
      <c r="I33" s="25"/>
      <c r="J33" s="2"/>
      <c r="K33" s="2"/>
      <c r="L33" s="13"/>
      <c r="M33" s="23"/>
      <c r="N33" s="25"/>
      <c r="O33" s="2"/>
      <c r="P33" s="2"/>
      <c r="Q33" s="2"/>
      <c r="R33" s="131"/>
      <c r="S33" s="23">
        <f t="shared" si="6"/>
        <v>0</v>
      </c>
      <c r="T33" s="2"/>
      <c r="U33" s="2"/>
      <c r="V33" s="13"/>
      <c r="W33" s="23"/>
      <c r="X33" s="25"/>
      <c r="Y33" s="13"/>
      <c r="Z33" s="23"/>
      <c r="AA33" s="131"/>
      <c r="AB33" s="13"/>
      <c r="AC33" s="131"/>
      <c r="AD33" s="23">
        <f t="shared" si="5"/>
        <v>0</v>
      </c>
    </row>
    <row r="34" spans="1:30" s="24" customFormat="1" x14ac:dyDescent="0.25">
      <c r="A34" s="37" t="s">
        <v>26</v>
      </c>
      <c r="B34" s="2"/>
      <c r="C34" s="2"/>
      <c r="D34" s="2"/>
      <c r="E34" s="2"/>
      <c r="F34" s="2">
        <v>370</v>
      </c>
      <c r="G34" s="13"/>
      <c r="H34" s="23"/>
      <c r="I34" s="25"/>
      <c r="J34" s="2"/>
      <c r="K34" s="2"/>
      <c r="L34" s="13"/>
      <c r="M34" s="23"/>
      <c r="N34" s="25"/>
      <c r="O34" s="2"/>
      <c r="P34" s="2"/>
      <c r="Q34" s="2"/>
      <c r="R34" s="131"/>
      <c r="S34" s="23">
        <f t="shared" si="6"/>
        <v>370</v>
      </c>
      <c r="T34" s="2"/>
      <c r="U34" s="2"/>
      <c r="V34" s="13"/>
      <c r="W34" s="23"/>
      <c r="X34" s="25"/>
      <c r="Y34" s="13"/>
      <c r="Z34" s="23"/>
      <c r="AA34" s="131"/>
      <c r="AB34" s="13"/>
      <c r="AC34" s="131"/>
      <c r="AD34" s="23">
        <f t="shared" si="5"/>
        <v>0</v>
      </c>
    </row>
    <row r="35" spans="1:30" s="24" customFormat="1" x14ac:dyDescent="0.25">
      <c r="A35" s="37" t="s">
        <v>27</v>
      </c>
      <c r="B35" s="2"/>
      <c r="C35" s="2">
        <v>200</v>
      </c>
      <c r="D35" s="2"/>
      <c r="E35" s="2"/>
      <c r="F35" s="2"/>
      <c r="G35" s="13"/>
      <c r="H35" s="23"/>
      <c r="I35" s="25"/>
      <c r="J35" s="2"/>
      <c r="K35" s="2"/>
      <c r="L35" s="13"/>
      <c r="M35" s="23"/>
      <c r="N35" s="25"/>
      <c r="O35" s="2"/>
      <c r="P35" s="2"/>
      <c r="Q35" s="2"/>
      <c r="R35" s="131"/>
      <c r="S35" s="23">
        <f t="shared" si="6"/>
        <v>200</v>
      </c>
      <c r="T35" s="2"/>
      <c r="U35" s="2"/>
      <c r="V35" s="13"/>
      <c r="W35" s="23"/>
      <c r="X35" s="25"/>
      <c r="Y35" s="13"/>
      <c r="Z35" s="23"/>
      <c r="AA35" s="131"/>
      <c r="AB35" s="13"/>
      <c r="AC35" s="131"/>
      <c r="AD35" s="23">
        <f t="shared" si="5"/>
        <v>0</v>
      </c>
    </row>
    <row r="36" spans="1:30" s="24" customFormat="1" x14ac:dyDescent="0.25">
      <c r="A36" s="37" t="s">
        <v>28</v>
      </c>
      <c r="B36" s="2"/>
      <c r="C36" s="2">
        <v>1626</v>
      </c>
      <c r="D36" s="2"/>
      <c r="E36" s="2"/>
      <c r="F36" s="2"/>
      <c r="G36" s="13"/>
      <c r="H36" s="23"/>
      <c r="I36" s="25"/>
      <c r="J36" s="2"/>
      <c r="K36" s="2"/>
      <c r="L36" s="13"/>
      <c r="M36" s="23"/>
      <c r="N36" s="25"/>
      <c r="O36" s="2"/>
      <c r="P36" s="2"/>
      <c r="Q36" s="2"/>
      <c r="R36" s="131"/>
      <c r="S36" s="23">
        <f t="shared" si="6"/>
        <v>1626</v>
      </c>
      <c r="T36" s="2"/>
      <c r="U36" s="2"/>
      <c r="V36" s="13"/>
      <c r="W36" s="23"/>
      <c r="X36" s="25"/>
      <c r="Y36" s="13"/>
      <c r="Z36" s="23"/>
      <c r="AA36" s="131"/>
      <c r="AB36" s="13"/>
      <c r="AC36" s="131"/>
      <c r="AD36" s="23">
        <f t="shared" si="5"/>
        <v>0</v>
      </c>
    </row>
    <row r="37" spans="1:30" s="24" customFormat="1" x14ac:dyDescent="0.25">
      <c r="A37" s="37" t="s">
        <v>29</v>
      </c>
      <c r="B37" s="2"/>
      <c r="C37" s="2"/>
      <c r="D37" s="2"/>
      <c r="E37" s="2">
        <v>600</v>
      </c>
      <c r="F37" s="2"/>
      <c r="G37" s="13"/>
      <c r="H37" s="23"/>
      <c r="I37" s="25"/>
      <c r="J37" s="2"/>
      <c r="K37" s="2"/>
      <c r="L37" s="13"/>
      <c r="M37" s="23"/>
      <c r="N37" s="25"/>
      <c r="O37" s="2"/>
      <c r="P37" s="2"/>
      <c r="Q37" s="2"/>
      <c r="R37" s="131"/>
      <c r="S37" s="23">
        <f t="shared" si="6"/>
        <v>600</v>
      </c>
      <c r="T37" s="2"/>
      <c r="U37" s="2"/>
      <c r="V37" s="13"/>
      <c r="W37" s="23"/>
      <c r="X37" s="25"/>
      <c r="Y37" s="13"/>
      <c r="Z37" s="23"/>
      <c r="AA37" s="131"/>
      <c r="AB37" s="13"/>
      <c r="AC37" s="131"/>
      <c r="AD37" s="23">
        <f t="shared" si="5"/>
        <v>0</v>
      </c>
    </row>
    <row r="38" spans="1:30" s="24" customFormat="1" x14ac:dyDescent="0.25">
      <c r="A38" s="37" t="s">
        <v>30</v>
      </c>
      <c r="B38" s="2">
        <v>600</v>
      </c>
      <c r="C38" s="2">
        <v>140</v>
      </c>
      <c r="D38" s="2"/>
      <c r="E38" s="2"/>
      <c r="F38" s="2"/>
      <c r="G38" s="13"/>
      <c r="H38" s="23"/>
      <c r="I38" s="25"/>
      <c r="J38" s="2"/>
      <c r="K38" s="2"/>
      <c r="L38" s="13"/>
      <c r="M38" s="23"/>
      <c r="N38" s="25"/>
      <c r="O38" s="2"/>
      <c r="P38" s="2"/>
      <c r="Q38" s="2"/>
      <c r="R38" s="131"/>
      <c r="S38" s="23">
        <f>C38+B38</f>
        <v>740</v>
      </c>
      <c r="T38" s="2"/>
      <c r="U38" s="2"/>
      <c r="V38" s="13"/>
      <c r="W38" s="23"/>
      <c r="X38" s="25"/>
      <c r="Y38" s="13"/>
      <c r="Z38" s="23"/>
      <c r="AA38" s="131"/>
      <c r="AB38" s="13"/>
      <c r="AC38" s="131"/>
      <c r="AD38" s="23">
        <f t="shared" si="5"/>
        <v>0</v>
      </c>
    </row>
    <row r="39" spans="1:30" s="24" customFormat="1" x14ac:dyDescent="0.25">
      <c r="A39" s="37" t="s">
        <v>31</v>
      </c>
      <c r="B39" s="2">
        <v>800</v>
      </c>
      <c r="C39" s="2"/>
      <c r="D39" s="2"/>
      <c r="E39" s="2"/>
      <c r="F39" s="2"/>
      <c r="G39" s="13"/>
      <c r="H39" s="23"/>
      <c r="I39" s="25"/>
      <c r="J39" s="2"/>
      <c r="K39" s="2"/>
      <c r="L39" s="13"/>
      <c r="M39" s="23"/>
      <c r="N39" s="25"/>
      <c r="O39" s="2"/>
      <c r="P39" s="2"/>
      <c r="Q39" s="2"/>
      <c r="R39" s="131"/>
      <c r="S39" s="23">
        <f>B39</f>
        <v>800</v>
      </c>
      <c r="T39" s="2"/>
      <c r="U39" s="2"/>
      <c r="V39" s="13"/>
      <c r="W39" s="23"/>
      <c r="X39" s="25"/>
      <c r="Y39" s="13"/>
      <c r="Z39" s="23"/>
      <c r="AA39" s="131"/>
      <c r="AB39" s="13"/>
      <c r="AC39" s="131"/>
      <c r="AD39" s="23">
        <f t="shared" si="5"/>
        <v>0</v>
      </c>
    </row>
    <row r="40" spans="1:30" s="24" customFormat="1" ht="15.75" thickBot="1" x14ac:dyDescent="0.3">
      <c r="A40" s="59" t="s">
        <v>32</v>
      </c>
      <c r="B40" s="7"/>
      <c r="C40" s="7">
        <v>360</v>
      </c>
      <c r="D40" s="7"/>
      <c r="E40" s="7"/>
      <c r="F40" s="7"/>
      <c r="G40" s="14"/>
      <c r="H40" s="64"/>
      <c r="I40" s="47"/>
      <c r="J40" s="7"/>
      <c r="K40" s="7"/>
      <c r="L40" s="14"/>
      <c r="M40" s="64"/>
      <c r="N40" s="47"/>
      <c r="O40" s="7"/>
      <c r="P40" s="7"/>
      <c r="Q40" s="7"/>
      <c r="R40" s="132"/>
      <c r="S40" s="64">
        <f t="shared" si="6"/>
        <v>360</v>
      </c>
      <c r="T40" s="7"/>
      <c r="U40" s="7"/>
      <c r="V40" s="14"/>
      <c r="W40" s="64"/>
      <c r="X40" s="47"/>
      <c r="Y40" s="14"/>
      <c r="Z40" s="64"/>
      <c r="AA40" s="132"/>
      <c r="AB40" s="14"/>
      <c r="AC40" s="132"/>
      <c r="AD40" s="64">
        <f t="shared" si="5"/>
        <v>0</v>
      </c>
    </row>
    <row r="41" spans="1:30" s="24" customFormat="1" ht="19.5" thickBot="1" x14ac:dyDescent="0.3">
      <c r="A41" s="40" t="s">
        <v>35</v>
      </c>
      <c r="B41" s="10">
        <f>SUM(B19:B40)</f>
        <v>1820</v>
      </c>
      <c r="C41" s="124">
        <f t="shared" ref="C41" si="7">SUM(C19:C40)</f>
        <v>7386</v>
      </c>
      <c r="D41" s="10">
        <f>SUM(D19:D40)</f>
        <v>450</v>
      </c>
      <c r="E41" s="10">
        <f>SUM(E19:E40)</f>
        <v>1900</v>
      </c>
      <c r="F41" s="10">
        <f>SUM(F19:F40)</f>
        <v>370</v>
      </c>
      <c r="G41" s="16">
        <f>SUM(G19:G40)</f>
        <v>600</v>
      </c>
      <c r="H41" s="143">
        <f>G41+F41+E41+D41+C41+B41</f>
        <v>12526</v>
      </c>
      <c r="I41" s="48">
        <f t="shared" ref="I41:Q41" si="8">SUM(I19:I40)</f>
        <v>800</v>
      </c>
      <c r="J41" s="10">
        <f t="shared" si="8"/>
        <v>400</v>
      </c>
      <c r="K41" s="10">
        <f>SUM(K19:K40)</f>
        <v>40</v>
      </c>
      <c r="L41" s="16">
        <f>SUM(L19:L40)</f>
        <v>500</v>
      </c>
      <c r="M41" s="143">
        <f>L41+K41+J41+I41</f>
        <v>1740</v>
      </c>
      <c r="N41" s="48">
        <f>SUM(N19:N40)</f>
        <v>100</v>
      </c>
      <c r="O41" s="10">
        <f t="shared" si="8"/>
        <v>250</v>
      </c>
      <c r="P41" s="159">
        <f>O41+N41</f>
        <v>350</v>
      </c>
      <c r="Q41" s="10">
        <f t="shared" si="8"/>
        <v>1200</v>
      </c>
      <c r="R41" s="161">
        <f>Q41</f>
        <v>1200</v>
      </c>
      <c r="S41" s="143">
        <f>R41+P41+M41+H41</f>
        <v>15816</v>
      </c>
      <c r="T41" s="10">
        <f>SUM(T19:T40)</f>
        <v>500</v>
      </c>
      <c r="U41" s="10">
        <f>SUM(U19:U40)</f>
        <v>600</v>
      </c>
      <c r="V41" s="16">
        <f>SUM(V19:V40)</f>
        <v>850</v>
      </c>
      <c r="W41" s="143">
        <f>V41+U41+T41</f>
        <v>1950</v>
      </c>
      <c r="X41" s="52"/>
      <c r="Y41" s="16">
        <f>SUM(Y19:Y40)</f>
        <v>250</v>
      </c>
      <c r="Z41" s="143">
        <f>Y41</f>
        <v>250</v>
      </c>
      <c r="AA41" s="149"/>
      <c r="AB41" s="19"/>
      <c r="AC41" s="149"/>
      <c r="AD41" s="143">
        <f>Z41+W41</f>
        <v>2200</v>
      </c>
    </row>
    <row r="42" spans="1:30" s="24" customFormat="1" ht="79.5" thickBot="1" x14ac:dyDescent="0.3">
      <c r="A42" s="60"/>
      <c r="B42" s="22" t="s">
        <v>118</v>
      </c>
      <c r="C42" s="165" t="s">
        <v>124</v>
      </c>
      <c r="D42" s="163" t="s">
        <v>119</v>
      </c>
      <c r="E42" s="133" t="s">
        <v>119</v>
      </c>
      <c r="F42" s="46"/>
      <c r="G42" s="21"/>
      <c r="H42" s="21" t="s">
        <v>78</v>
      </c>
      <c r="I42" s="21" t="s">
        <v>79</v>
      </c>
      <c r="J42" s="21" t="s">
        <v>91</v>
      </c>
      <c r="K42" s="22" t="s">
        <v>106</v>
      </c>
      <c r="L42" s="133" t="s">
        <v>128</v>
      </c>
      <c r="M42" s="46"/>
      <c r="N42" s="9"/>
      <c r="O42" s="9"/>
      <c r="P42" s="9"/>
      <c r="Q42" s="9"/>
      <c r="R42" s="130"/>
      <c r="S42" s="72" t="s">
        <v>69</v>
      </c>
      <c r="T42" s="21" t="s">
        <v>117</v>
      </c>
      <c r="U42" s="27"/>
      <c r="V42" s="27"/>
      <c r="W42" s="27"/>
      <c r="X42" s="9"/>
      <c r="Y42" s="17"/>
      <c r="Z42" s="17"/>
      <c r="AA42" s="17"/>
      <c r="AB42" s="17"/>
      <c r="AC42" s="109"/>
      <c r="AD42" s="157" t="s">
        <v>70</v>
      </c>
    </row>
    <row r="43" spans="1:30" s="24" customFormat="1" ht="15.75" x14ac:dyDescent="0.25">
      <c r="A43" s="37" t="s">
        <v>37</v>
      </c>
      <c r="B43" s="13"/>
      <c r="C43" s="23"/>
      <c r="D43" s="131"/>
      <c r="E43" s="167"/>
      <c r="F43" s="25"/>
      <c r="G43" s="2"/>
      <c r="H43" s="2"/>
      <c r="I43" s="2"/>
      <c r="J43" s="2"/>
      <c r="K43" s="13"/>
      <c r="L43" s="23"/>
      <c r="M43" s="25"/>
      <c r="N43" s="2"/>
      <c r="O43" s="2"/>
      <c r="P43" s="2"/>
      <c r="Q43" s="2"/>
      <c r="R43" s="131"/>
      <c r="S43" s="23">
        <f>SUM(B43:Q43)</f>
        <v>0</v>
      </c>
      <c r="T43" s="2">
        <v>700</v>
      </c>
      <c r="U43" s="2"/>
      <c r="V43" s="2"/>
      <c r="W43" s="2"/>
      <c r="X43" s="2"/>
      <c r="Y43" s="13"/>
      <c r="Z43" s="13"/>
      <c r="AA43" s="13"/>
      <c r="AB43" s="13"/>
      <c r="AC43" s="131"/>
      <c r="AD43" s="23"/>
    </row>
    <row r="44" spans="1:30" s="24" customFormat="1" ht="15.75" x14ac:dyDescent="0.25">
      <c r="A44" s="37" t="s">
        <v>38</v>
      </c>
      <c r="B44" s="13">
        <v>200</v>
      </c>
      <c r="C44" s="23"/>
      <c r="D44" s="131"/>
      <c r="E44" s="167"/>
      <c r="F44" s="25"/>
      <c r="G44" s="2"/>
      <c r="H44" s="2"/>
      <c r="I44" s="2"/>
      <c r="J44" s="2"/>
      <c r="K44" s="13"/>
      <c r="L44" s="23"/>
      <c r="M44" s="25"/>
      <c r="N44" s="2"/>
      <c r="O44" s="2"/>
      <c r="P44" s="2"/>
      <c r="Q44" s="2"/>
      <c r="R44" s="131"/>
      <c r="S44" s="23">
        <f>SUM(B44:Q44)</f>
        <v>200</v>
      </c>
      <c r="T44" s="2"/>
      <c r="U44" s="2"/>
      <c r="V44" s="2"/>
      <c r="W44" s="2"/>
      <c r="X44" s="2"/>
      <c r="Y44" s="13"/>
      <c r="Z44" s="13"/>
      <c r="AA44" s="13"/>
      <c r="AB44" s="13"/>
      <c r="AC44" s="131"/>
      <c r="AD44" s="23"/>
    </row>
    <row r="45" spans="1:30" s="24" customFormat="1" ht="16.5" thickBot="1" x14ac:dyDescent="0.3">
      <c r="A45" s="59" t="s">
        <v>39</v>
      </c>
      <c r="B45" s="14"/>
      <c r="C45" s="23"/>
      <c r="D45" s="132">
        <v>1600</v>
      </c>
      <c r="E45" s="168"/>
      <c r="F45" s="47"/>
      <c r="G45" s="7"/>
      <c r="H45" s="7">
        <v>610</v>
      </c>
      <c r="I45" s="7">
        <v>120</v>
      </c>
      <c r="J45" s="7">
        <v>50</v>
      </c>
      <c r="K45" s="14">
        <v>13</v>
      </c>
      <c r="L45" s="64"/>
      <c r="M45" s="47"/>
      <c r="N45" s="7"/>
      <c r="O45" s="7"/>
      <c r="P45" s="7"/>
      <c r="Q45" s="7"/>
      <c r="R45" s="132"/>
      <c r="S45" s="23">
        <f>SUM(B45:Q45)</f>
        <v>2393</v>
      </c>
      <c r="T45" s="7"/>
      <c r="U45" s="7"/>
      <c r="V45" s="7"/>
      <c r="W45" s="7"/>
      <c r="X45" s="7"/>
      <c r="Y45" s="14"/>
      <c r="Z45" s="14"/>
      <c r="AA45" s="14"/>
      <c r="AB45" s="14"/>
      <c r="AC45" s="132"/>
      <c r="AD45" s="64"/>
    </row>
    <row r="46" spans="1:30" s="24" customFormat="1" ht="19.5" thickBot="1" x14ac:dyDescent="0.3">
      <c r="A46" s="40" t="s">
        <v>40</v>
      </c>
      <c r="B46" s="16">
        <f>SUM(B43:B45)</f>
        <v>200</v>
      </c>
      <c r="C46" s="144">
        <f>B46</f>
        <v>200</v>
      </c>
      <c r="D46" s="128">
        <f t="shared" ref="D46:K46" si="9">SUM(D43:D45)</f>
        <v>1600</v>
      </c>
      <c r="E46" s="143">
        <f>D46</f>
        <v>1600</v>
      </c>
      <c r="F46" s="48"/>
      <c r="G46" s="10"/>
      <c r="H46" s="10">
        <f t="shared" si="9"/>
        <v>610</v>
      </c>
      <c r="I46" s="10">
        <f t="shared" si="9"/>
        <v>120</v>
      </c>
      <c r="J46" s="10">
        <f t="shared" si="9"/>
        <v>50</v>
      </c>
      <c r="K46" s="16">
        <f t="shared" si="9"/>
        <v>13</v>
      </c>
      <c r="L46" s="65">
        <f>K46+J46+I46+H46</f>
        <v>793</v>
      </c>
      <c r="M46" s="52"/>
      <c r="N46" s="18"/>
      <c r="O46" s="18"/>
      <c r="P46" s="18"/>
      <c r="Q46" s="18"/>
      <c r="R46" s="149"/>
      <c r="S46" s="143">
        <f>L46+E46+C46</f>
        <v>2593</v>
      </c>
      <c r="T46" s="10">
        <f>SUM(T43:T45)</f>
        <v>700</v>
      </c>
      <c r="U46" s="18"/>
      <c r="V46" s="18"/>
      <c r="W46" s="18"/>
      <c r="X46" s="18"/>
      <c r="Y46" s="19"/>
      <c r="Z46" s="19"/>
      <c r="AA46" s="19"/>
      <c r="AB46" s="19"/>
      <c r="AC46" s="149"/>
      <c r="AD46" s="143">
        <f>T46</f>
        <v>700</v>
      </c>
    </row>
    <row r="47" spans="1:30" s="24" customFormat="1" ht="45.75" customHeight="1" x14ac:dyDescent="0.25">
      <c r="A47" s="60"/>
      <c r="B47" s="60"/>
      <c r="C47" s="27" t="s">
        <v>92</v>
      </c>
      <c r="D47" s="27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130"/>
      <c r="S47" s="72" t="s">
        <v>69</v>
      </c>
      <c r="T47" s="9"/>
      <c r="U47" s="9"/>
      <c r="V47" s="9"/>
      <c r="W47" s="9"/>
      <c r="X47" s="9"/>
      <c r="Y47" s="17"/>
      <c r="Z47" s="17"/>
      <c r="AA47" s="17"/>
      <c r="AB47" s="17"/>
      <c r="AC47" s="130"/>
      <c r="AD47" s="63"/>
    </row>
    <row r="48" spans="1:30" s="24" customFormat="1" ht="15.75" thickBot="1" x14ac:dyDescent="0.3">
      <c r="A48" s="44" t="s">
        <v>47</v>
      </c>
      <c r="B48" s="44"/>
      <c r="C48" s="7">
        <v>30</v>
      </c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132"/>
      <c r="S48" s="64"/>
      <c r="T48" s="7"/>
      <c r="U48" s="7"/>
      <c r="V48" s="7"/>
      <c r="W48" s="7"/>
      <c r="X48" s="7"/>
      <c r="Y48" s="14"/>
      <c r="Z48" s="14"/>
      <c r="AA48" s="14"/>
      <c r="AB48" s="14"/>
      <c r="AC48" s="132"/>
      <c r="AD48" s="64"/>
    </row>
    <row r="49" spans="1:30" s="24" customFormat="1" ht="19.5" thickBot="1" x14ac:dyDescent="0.3">
      <c r="A49" s="40" t="s">
        <v>47</v>
      </c>
      <c r="B49" s="137"/>
      <c r="C49" s="10">
        <f>SUM(C48)</f>
        <v>30</v>
      </c>
      <c r="D49" s="10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49"/>
      <c r="S49" s="143">
        <f>C49</f>
        <v>30</v>
      </c>
      <c r="T49" s="18"/>
      <c r="U49" s="18"/>
      <c r="V49" s="18"/>
      <c r="W49" s="18"/>
      <c r="X49" s="18"/>
      <c r="Y49" s="19"/>
      <c r="Z49" s="19"/>
      <c r="AA49" s="19"/>
      <c r="AB49" s="19"/>
      <c r="AC49" s="149"/>
      <c r="AD49" s="66"/>
    </row>
    <row r="50" spans="1:30" s="24" customFormat="1" ht="48" customHeight="1" thickBot="1" x14ac:dyDescent="0.3">
      <c r="A50" s="169"/>
      <c r="B50" s="170"/>
      <c r="C50" s="171"/>
      <c r="D50" s="171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188" t="s">
        <v>129</v>
      </c>
      <c r="S50" s="181"/>
      <c r="T50" s="77"/>
      <c r="U50" s="77"/>
      <c r="V50" s="77"/>
      <c r="W50" s="77"/>
      <c r="X50" s="77"/>
      <c r="Y50" s="78"/>
      <c r="Z50" s="78"/>
      <c r="AA50" s="78"/>
      <c r="AB50" s="78"/>
      <c r="AC50" s="188" t="s">
        <v>130</v>
      </c>
      <c r="AD50" s="181"/>
    </row>
    <row r="51" spans="1:30" s="24" customFormat="1" ht="19.5" thickBot="1" x14ac:dyDescent="0.3">
      <c r="A51" s="76" t="s">
        <v>41</v>
      </c>
      <c r="B51" s="138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150"/>
      <c r="S51" s="120">
        <f>S49+S46+S41+S17+1396</f>
        <v>42825</v>
      </c>
      <c r="T51" s="77"/>
      <c r="U51" s="77"/>
      <c r="V51" s="77"/>
      <c r="W51" s="77"/>
      <c r="X51" s="77"/>
      <c r="Y51" s="78"/>
      <c r="Z51" s="78"/>
      <c r="AA51" s="78"/>
      <c r="AB51" s="78"/>
      <c r="AC51" s="150"/>
      <c r="AD51" s="120">
        <f>AD46+AD41+AD17+16905</f>
        <v>52305</v>
      </c>
    </row>
    <row r="52" spans="1:30" ht="19.5" thickBot="1" x14ac:dyDescent="0.35">
      <c r="A52" s="182" t="s">
        <v>120</v>
      </c>
      <c r="B52" s="183"/>
      <c r="C52" s="183"/>
      <c r="D52" s="172"/>
      <c r="E52" s="172"/>
      <c r="F52" s="172"/>
      <c r="G52" s="172"/>
      <c r="H52" s="172"/>
      <c r="I52" s="172"/>
      <c r="J52" s="172"/>
      <c r="K52" s="172"/>
      <c r="L52" s="172"/>
      <c r="M52" s="172"/>
      <c r="N52" s="172"/>
      <c r="O52" s="172"/>
      <c r="P52" s="172"/>
      <c r="Q52" s="172"/>
      <c r="R52" s="172"/>
      <c r="S52" s="172"/>
      <c r="T52" s="172"/>
      <c r="U52" s="172"/>
      <c r="V52" s="172"/>
      <c r="W52" s="172"/>
      <c r="X52" s="172"/>
      <c r="Y52" s="172"/>
      <c r="Z52" s="172"/>
      <c r="AA52" s="172"/>
      <c r="AB52" s="172"/>
      <c r="AC52" s="172"/>
      <c r="AD52" s="156">
        <f>AD51+S51</f>
        <v>95130</v>
      </c>
    </row>
    <row r="53" spans="1:30" ht="18.75" x14ac:dyDescent="0.3">
      <c r="AD53" s="121"/>
    </row>
    <row r="54" spans="1:30" ht="18.75" x14ac:dyDescent="0.3">
      <c r="AD54" s="121"/>
    </row>
    <row r="55" spans="1:30" ht="18.75" x14ac:dyDescent="0.3">
      <c r="AD55" s="121"/>
    </row>
    <row r="73" spans="8:13" x14ac:dyDescent="0.25">
      <c r="H73" s="5"/>
      <c r="I73" s="5"/>
      <c r="J73" s="5"/>
      <c r="K73" s="5"/>
      <c r="L73" s="5"/>
      <c r="M73" s="5"/>
    </row>
  </sheetData>
  <mergeCells count="5">
    <mergeCell ref="A52:C52"/>
    <mergeCell ref="C1:Q1"/>
    <mergeCell ref="T1:AD1"/>
    <mergeCell ref="R50:S50"/>
    <mergeCell ref="AC50:AD50"/>
  </mergeCells>
  <pageMargins left="0.3" right="0.2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придбання</vt:lpstr>
      <vt:lpstr> ремонти, послуги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2023-11-22T08:03:46Z</cp:lastPrinted>
  <dcterms:created xsi:type="dcterms:W3CDTF">2023-11-14T07:05:26Z</dcterms:created>
  <dcterms:modified xsi:type="dcterms:W3CDTF">2023-11-29T09:51:06Z</dcterms:modified>
</cp:coreProperties>
</file>