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Документи\програми\НОВА ПРОГРАМА\пояснювальна додатки\"/>
    </mc:Choice>
  </mc:AlternateContent>
  <xr:revisionPtr revIDLastSave="0" documentId="13_ncr:1_{DC855566-2D8F-42BF-9BC1-0C0E12A6E4F0}" xr6:coauthVersionLast="45" xr6:coauthVersionMax="45" xr10:uidLastSave="{00000000-0000-0000-0000-000000000000}"/>
  <bookViews>
    <workbookView xWindow="-120" yWindow="-120" windowWidth="20730" windowHeight="11160" activeTab="1" xr2:uid="{F4F5BF43-3E26-4B28-9843-4943A1709CAB}"/>
  </bookViews>
  <sheets>
    <sheet name="придбання" sheetId="1" r:id="rId1"/>
    <sheet name=" ремонти, послуги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4" i="1" l="1"/>
  <c r="AJ51" i="2" l="1"/>
  <c r="AJ50" i="2"/>
  <c r="X50" i="2"/>
  <c r="X45" i="2"/>
  <c r="X44" i="2"/>
  <c r="X43" i="2"/>
  <c r="L45" i="2"/>
  <c r="G45" i="2"/>
  <c r="D45" i="2"/>
  <c r="AD41" i="2"/>
  <c r="X21" i="2"/>
  <c r="X22" i="2"/>
  <c r="X38" i="2"/>
  <c r="X40" i="2"/>
  <c r="X39" i="2"/>
  <c r="X37" i="2"/>
  <c r="X36" i="2"/>
  <c r="X35" i="2"/>
  <c r="X34" i="2"/>
  <c r="X33" i="2"/>
  <c r="X32" i="2"/>
  <c r="X31" i="2"/>
  <c r="X30" i="2"/>
  <c r="X29" i="2"/>
  <c r="X28" i="2"/>
  <c r="X27" i="2"/>
  <c r="X26" i="2"/>
  <c r="X25" i="2"/>
  <c r="X24" i="2"/>
  <c r="X23" i="2"/>
  <c r="X20" i="2"/>
  <c r="X19" i="2"/>
  <c r="Q41" i="2"/>
  <c r="C17" i="2"/>
  <c r="H17" i="2"/>
  <c r="L17" i="2"/>
  <c r="D17" i="2"/>
  <c r="W54" i="1"/>
  <c r="AJ20" i="2" l="1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19" i="2"/>
  <c r="AJ4" i="2"/>
  <c r="AJ5" i="2"/>
  <c r="AJ6" i="2"/>
  <c r="AJ7" i="2"/>
  <c r="AJ8" i="2"/>
  <c r="AJ9" i="2"/>
  <c r="AJ10" i="2"/>
  <c r="AJ11" i="2"/>
  <c r="AJ12" i="2"/>
  <c r="AJ13" i="2"/>
  <c r="AJ14" i="2"/>
  <c r="AJ15" i="2"/>
  <c r="AJ16" i="2"/>
  <c r="AJ3" i="2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3" i="2"/>
  <c r="W45" i="1"/>
  <c r="W46" i="1"/>
  <c r="W44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20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4" i="1"/>
  <c r="K45" i="2" l="1"/>
  <c r="J45" i="2"/>
  <c r="I45" i="2"/>
  <c r="B45" i="2"/>
  <c r="AC41" i="2"/>
  <c r="AE41" i="2" s="1"/>
  <c r="Y41" i="2"/>
  <c r="Z41" i="2" s="1"/>
  <c r="AA41" i="2"/>
  <c r="AB41" i="2" s="1"/>
  <c r="J41" i="2"/>
  <c r="K41" i="2"/>
  <c r="AJ41" i="2" l="1"/>
  <c r="AH17" i="2"/>
  <c r="AG17" i="2"/>
  <c r="E17" i="2"/>
  <c r="R17" i="2"/>
  <c r="J17" i="2"/>
  <c r="K17" i="2" s="1"/>
  <c r="V17" i="2"/>
  <c r="W17" i="2" s="1"/>
  <c r="AI17" i="2" l="1"/>
  <c r="B47" i="1"/>
  <c r="C47" i="1" s="1"/>
  <c r="E18" i="1"/>
  <c r="T42" i="1" l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D42" i="1"/>
  <c r="V18" i="1"/>
  <c r="U18" i="1"/>
  <c r="T18" i="1"/>
  <c r="S18" i="1"/>
  <c r="R18" i="1"/>
  <c r="W42" i="1" l="1"/>
  <c r="Q18" i="1"/>
  <c r="P18" i="1"/>
  <c r="O18" i="1"/>
  <c r="N18" i="1"/>
  <c r="M18" i="1"/>
  <c r="L18" i="1"/>
  <c r="K18" i="1"/>
  <c r="I18" i="1"/>
  <c r="J18" i="1"/>
  <c r="H18" i="1"/>
  <c r="G18" i="1"/>
  <c r="F18" i="1"/>
  <c r="D18" i="1"/>
  <c r="W18" i="1" s="1"/>
  <c r="C48" i="2" l="1"/>
  <c r="X48" i="2" s="1"/>
  <c r="K47" i="1" l="1"/>
  <c r="H45" i="2"/>
  <c r="J47" i="1"/>
  <c r="I47" i="1"/>
  <c r="H47" i="1"/>
  <c r="F45" i="2"/>
  <c r="E45" i="2"/>
  <c r="C45" i="2"/>
  <c r="G41" i="2"/>
  <c r="D41" i="2"/>
  <c r="L41" i="2"/>
  <c r="M41" i="2"/>
  <c r="O41" i="2"/>
  <c r="P41" i="2" s="1"/>
  <c r="I41" i="2"/>
  <c r="B41" i="2"/>
  <c r="F41" i="2"/>
  <c r="R41" i="2"/>
  <c r="S41" i="2" s="1"/>
  <c r="C41" i="2"/>
  <c r="AC17" i="2"/>
  <c r="AE17" i="2"/>
  <c r="AF17" i="2" s="1"/>
  <c r="Z17" i="2"/>
  <c r="AB17" i="2"/>
  <c r="Y17" i="2"/>
  <c r="T17" i="2"/>
  <c r="F17" i="2"/>
  <c r="O17" i="2"/>
  <c r="M17" i="2"/>
  <c r="N17" i="2" s="1"/>
  <c r="G17" i="2"/>
  <c r="S17" i="2"/>
  <c r="P17" i="2"/>
  <c r="B52" i="1"/>
  <c r="C52" i="1" s="1"/>
  <c r="B42" i="1"/>
  <c r="C42" i="1" s="1"/>
  <c r="B18" i="1"/>
  <c r="C18" i="1" s="1"/>
  <c r="X41" i="2" l="1"/>
  <c r="N41" i="2"/>
  <c r="E41" i="2"/>
  <c r="H41" i="2"/>
  <c r="AA17" i="2"/>
  <c r="I17" i="2"/>
  <c r="Q17" i="2"/>
  <c r="U17" i="2"/>
  <c r="AD17" i="2"/>
  <c r="G47" i="1"/>
  <c r="F47" i="1"/>
  <c r="D47" i="1"/>
  <c r="X17" i="2" l="1"/>
  <c r="AJ17" i="2"/>
  <c r="W47" i="1"/>
</calcChain>
</file>

<file path=xl/sharedStrings.xml><?xml version="1.0" encoding="utf-8"?>
<sst xmlns="http://schemas.openxmlformats.org/spreadsheetml/2006/main" count="229" uniqueCount="149">
  <si>
    <t>№ 1</t>
  </si>
  <si>
    <t>№ 2</t>
  </si>
  <si>
    <t>№ 3</t>
  </si>
  <si>
    <t>№ 4</t>
  </si>
  <si>
    <t>№5</t>
  </si>
  <si>
    <t>№ 6</t>
  </si>
  <si>
    <t>№ 7</t>
  </si>
  <si>
    <t>№ 8</t>
  </si>
  <si>
    <t>№ 9</t>
  </si>
  <si>
    <t>№ 10</t>
  </si>
  <si>
    <t>№ 11</t>
  </si>
  <si>
    <t>Княжицький</t>
  </si>
  <si>
    <t>Барвінок</t>
  </si>
  <si>
    <t>Віночок</t>
  </si>
  <si>
    <t>Вишенька</t>
  </si>
  <si>
    <t>Вулик</t>
  </si>
  <si>
    <t>Дивосвіт</t>
  </si>
  <si>
    <t>Джерельце</t>
  </si>
  <si>
    <t>Зірочка</t>
  </si>
  <si>
    <t>Золота рибка</t>
  </si>
  <si>
    <t>Золотий ключик</t>
  </si>
  <si>
    <t>Казка</t>
  </si>
  <si>
    <t>Калинка</t>
  </si>
  <si>
    <t>Капітошка</t>
  </si>
  <si>
    <t>Ластівка</t>
  </si>
  <si>
    <t>Лісова казка</t>
  </si>
  <si>
    <t>Малятко</t>
  </si>
  <si>
    <t>Оленка</t>
  </si>
  <si>
    <t>Перлинка</t>
  </si>
  <si>
    <t>Ромашка</t>
  </si>
  <si>
    <t>Сонечко</t>
  </si>
  <si>
    <t>Червоні вітрила</t>
  </si>
  <si>
    <t>Ялинка</t>
  </si>
  <si>
    <t>Країна дитинства</t>
  </si>
  <si>
    <t>ЗЗСО</t>
  </si>
  <si>
    <t>ЗДО</t>
  </si>
  <si>
    <t>Камелія</t>
  </si>
  <si>
    <t>ПТДЮ</t>
  </si>
  <si>
    <t>ЦНПВ</t>
  </si>
  <si>
    <t>ЗПО</t>
  </si>
  <si>
    <t>РАЗОМ</t>
  </si>
  <si>
    <t>№ 12</t>
  </si>
  <si>
    <t>ЦРД № 11</t>
  </si>
  <si>
    <t>Г/г</t>
  </si>
  <si>
    <t>ІНШІ</t>
  </si>
  <si>
    <t>Ц/б</t>
  </si>
  <si>
    <t>ЦПРПП</t>
  </si>
  <si>
    <t>холодильник</t>
  </si>
  <si>
    <t>ноутбуки</t>
  </si>
  <si>
    <t xml:space="preserve">мультимедійний/інтерактивний комплект </t>
  </si>
  <si>
    <t>обладнання кабінету фізики</t>
  </si>
  <si>
    <t>СТЕМ-комплекти</t>
  </si>
  <si>
    <t>плита електрична</t>
  </si>
  <si>
    <t>меблі</t>
  </si>
  <si>
    <t>посудомийна машина</t>
  </si>
  <si>
    <t>пароконвектомат</t>
  </si>
  <si>
    <t>робоче місце вчителя</t>
  </si>
  <si>
    <t>обладнання кабінету хімії</t>
  </si>
  <si>
    <t>Требухівський</t>
  </si>
  <si>
    <t>овочерізка</t>
  </si>
  <si>
    <t>картоплечистка</t>
  </si>
  <si>
    <t>комп'ютер</t>
  </si>
  <si>
    <t>БФП, принтер</t>
  </si>
  <si>
    <t>придбання 3110</t>
  </si>
  <si>
    <t>новорічні подарунки 2210</t>
  </si>
  <si>
    <t>РАЗОМ 3110</t>
  </si>
  <si>
    <t>класи</t>
  </si>
  <si>
    <t>асфальтове покриття</t>
  </si>
  <si>
    <t>дах</t>
  </si>
  <si>
    <t>спортивний зал з приміщеннями</t>
  </si>
  <si>
    <t>коридори, сходові клітини, вестибюль</t>
  </si>
  <si>
    <t>кабінет хімії, фізики, біології</t>
  </si>
  <si>
    <t>вбиральні</t>
  </si>
  <si>
    <t>спортивний майданчик, поле</t>
  </si>
  <si>
    <t>електромережа</t>
  </si>
  <si>
    <t>спортивний зал</t>
  </si>
  <si>
    <t>РАЗОМ 2210</t>
  </si>
  <si>
    <t>придбання 2210</t>
  </si>
  <si>
    <t>огорожа</t>
  </si>
  <si>
    <t>поточні 2240</t>
  </si>
  <si>
    <t>РАЗОМ 2240</t>
  </si>
  <si>
    <t>РАЗОМ 3132</t>
  </si>
  <si>
    <t>харчоблок</t>
  </si>
  <si>
    <t>вхідна частина</t>
  </si>
  <si>
    <t>овочесховище, сарай</t>
  </si>
  <si>
    <t>коридор,сходинкові клітини</t>
  </si>
  <si>
    <t>музична зала</t>
  </si>
  <si>
    <t>павільйони, майданчики</t>
  </si>
  <si>
    <t>тепломережа</t>
  </si>
  <si>
    <t>відмостя, водовідведення, фундамент</t>
  </si>
  <si>
    <t>БФП</t>
  </si>
  <si>
    <t>Джура</t>
  </si>
  <si>
    <t>ми сильні духом</t>
  </si>
  <si>
    <t>кондиціонер</t>
  </si>
  <si>
    <t>обладнання спортивного, ігрового майданчика</t>
  </si>
  <si>
    <t>обладнання актового залу</t>
  </si>
  <si>
    <t>шафа жрочна</t>
  </si>
  <si>
    <t>обладнання кабінетів НУШ</t>
  </si>
  <si>
    <t>бойлер</t>
  </si>
  <si>
    <t>мультмедійні дошки</t>
  </si>
  <si>
    <t xml:space="preserve">комп'ютерний клас </t>
  </si>
  <si>
    <t>лінгафонний кабінет</t>
  </si>
  <si>
    <t>обладнання  "Захист України"</t>
  </si>
  <si>
    <t>обладнання ігрового, спортивного майданчика</t>
  </si>
  <si>
    <t>кутер</t>
  </si>
  <si>
    <t>стереосистема</t>
  </si>
  <si>
    <t>міксер, блендеп</t>
  </si>
  <si>
    <t>пральна машина</t>
  </si>
  <si>
    <t>інтерактивна дошка</t>
  </si>
  <si>
    <t>мобільний планетарій</t>
  </si>
  <si>
    <t>посібники гурткової роботи</t>
  </si>
  <si>
    <t>ноутбук</t>
  </si>
  <si>
    <t>мікрофони</t>
  </si>
  <si>
    <t>монітор</t>
  </si>
  <si>
    <t>актова зала</t>
  </si>
  <si>
    <t>стадіон</t>
  </si>
  <si>
    <t>внутрішній двір</t>
  </si>
  <si>
    <t>вхідна група</t>
  </si>
  <si>
    <t>електрплита</t>
  </si>
  <si>
    <t>обладнання для пейнтбола</t>
  </si>
  <si>
    <t>каналізація</t>
  </si>
  <si>
    <t>освітлення</t>
  </si>
  <si>
    <t>відеонагляд</t>
  </si>
  <si>
    <t>Інтернет</t>
  </si>
  <si>
    <t>групи</t>
  </si>
  <si>
    <t>відеоспостереження</t>
  </si>
  <si>
    <t>коридор</t>
  </si>
  <si>
    <t>спортивна зала</t>
  </si>
  <si>
    <t>електромережі, електрощитова</t>
  </si>
  <si>
    <t>внутрішній дворик</t>
  </si>
  <si>
    <t>обробка даху</t>
  </si>
  <si>
    <t>система опалення</t>
  </si>
  <si>
    <t>каналізяція</t>
  </si>
  <si>
    <t>казацький гарт</t>
  </si>
  <si>
    <t>фестивальДЮП</t>
  </si>
  <si>
    <t>семінари</t>
  </si>
  <si>
    <t>РАЗОМ ЗА ПРОГРАМОЮ</t>
  </si>
  <si>
    <t>єдина школа</t>
  </si>
  <si>
    <t>РАЗОМ загальний фонд</t>
  </si>
  <si>
    <t>РАЗОМ бюджет розвитку</t>
  </si>
  <si>
    <t>приміщення</t>
  </si>
  <si>
    <t>будівля</t>
  </si>
  <si>
    <t>територія</t>
  </si>
  <si>
    <t>спортивна зона</t>
  </si>
  <si>
    <t>мережі</t>
  </si>
  <si>
    <t>безпека</t>
  </si>
  <si>
    <t>заходи національно-патріотичного</t>
  </si>
  <si>
    <t>РАЗОМ ЗА ПРОГРАМОЮ загальний фонд</t>
  </si>
  <si>
    <t>РАЗОМ ЗА ПРОГРАМОЮ бюджет розвитку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</si>
</sst>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0" xfId="0" applyFont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/>
    <xf numFmtId="0" fontId="0" fillId="0" borderId="0" xfId="0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7" xfId="0" applyBorder="1"/>
    <xf numFmtId="0" fontId="1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4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1" fillId="0" borderId="11" xfId="0" applyFont="1" applyBorder="1"/>
    <xf numFmtId="0" fontId="0" fillId="0" borderId="17" xfId="0" applyFont="1" applyBorder="1" applyAlignment="1">
      <alignment horizontal="left"/>
    </xf>
    <xf numFmtId="0" fontId="0" fillId="0" borderId="18" xfId="0" applyFont="1" applyBorder="1" applyAlignment="1">
      <alignment horizontal="left"/>
    </xf>
    <xf numFmtId="0" fontId="3" fillId="0" borderId="11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1" fillId="0" borderId="9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0" fillId="0" borderId="5" xfId="0" applyFont="1" applyBorder="1" applyAlignment="1">
      <alignment horizontal="left" vertical="center"/>
    </xf>
    <xf numFmtId="0" fontId="1" fillId="0" borderId="9" xfId="0" applyFont="1" applyFill="1" applyBorder="1" applyAlignment="1">
      <alignment horizontal="right" vertical="center"/>
    </xf>
    <xf numFmtId="0" fontId="1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4" xfId="0" applyFont="1" applyBorder="1"/>
    <xf numFmtId="0" fontId="5" fillId="0" borderId="2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/>
    <xf numFmtId="0" fontId="5" fillId="0" borderId="5" xfId="0" applyFont="1" applyBorder="1"/>
    <xf numFmtId="0" fontId="5" fillId="0" borderId="3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/>
    <xf numFmtId="0" fontId="1" fillId="0" borderId="16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6" fillId="0" borderId="3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/>
    <xf numFmtId="0" fontId="6" fillId="0" borderId="0" xfId="0" applyFont="1"/>
    <xf numFmtId="0" fontId="5" fillId="0" borderId="17" xfId="0" applyFont="1" applyBorder="1"/>
    <xf numFmtId="0" fontId="0" fillId="0" borderId="0" xfId="0" applyBorder="1" applyAlignment="1">
      <alignment horizontal="center" vertical="center"/>
    </xf>
    <xf numFmtId="0" fontId="1" fillId="0" borderId="10" xfId="0" applyFont="1" applyBorder="1"/>
    <xf numFmtId="0" fontId="1" fillId="0" borderId="19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/>
    <xf numFmtId="0" fontId="1" fillId="0" borderId="1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0" fillId="0" borderId="14" xfId="0" applyBorder="1"/>
    <xf numFmtId="0" fontId="6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wrapText="1"/>
    </xf>
    <xf numFmtId="0" fontId="0" fillId="0" borderId="2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0" fillId="0" borderId="21" xfId="0" applyBorder="1"/>
    <xf numFmtId="0" fontId="0" fillId="0" borderId="12" xfId="0" applyBorder="1"/>
    <xf numFmtId="0" fontId="0" fillId="0" borderId="22" xfId="0" applyBorder="1"/>
    <xf numFmtId="0" fontId="1" fillId="0" borderId="19" xfId="0" applyFont="1" applyBorder="1"/>
    <xf numFmtId="0" fontId="1" fillId="0" borderId="39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/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wrapText="1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1" xfId="0" applyBorder="1" applyAlignment="1"/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3" fillId="0" borderId="4" xfId="0" applyFont="1" applyBorder="1" applyAlignment="1"/>
    <xf numFmtId="0" fontId="3" fillId="0" borderId="42" xfId="0" applyFont="1" applyBorder="1" applyAlignment="1"/>
    <xf numFmtId="0" fontId="3" fillId="0" borderId="12" xfId="0" applyFont="1" applyBorder="1" applyAlignme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52509-973A-4D02-A73E-876237C18FBC}">
  <dimension ref="A1:W54"/>
  <sheetViews>
    <sheetView topLeftCell="A35" zoomScale="75" zoomScaleNormal="75" workbookViewId="0">
      <selection activeCell="C55" sqref="C55"/>
    </sheetView>
  </sheetViews>
  <sheetFormatPr defaultRowHeight="15" x14ac:dyDescent="0.25"/>
  <cols>
    <col min="1" max="1" width="16.42578125" customWidth="1"/>
    <col min="2" max="2" width="12.140625" customWidth="1"/>
    <col min="3" max="3" width="11.42578125" customWidth="1"/>
    <col min="4" max="22" width="9.140625" style="13" customWidth="1"/>
    <col min="23" max="23" width="12.28515625" customWidth="1"/>
  </cols>
  <sheetData>
    <row r="1" spans="1:23" ht="15.75" thickBot="1" x14ac:dyDescent="0.3">
      <c r="A1">
        <v>2026</v>
      </c>
    </row>
    <row r="2" spans="1:23" ht="15.75" thickBot="1" x14ac:dyDescent="0.3">
      <c r="A2" s="23"/>
      <c r="B2" s="164" t="s">
        <v>77</v>
      </c>
      <c r="C2" s="166"/>
      <c r="D2" s="164" t="s">
        <v>63</v>
      </c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2" t="s">
        <v>65</v>
      </c>
    </row>
    <row r="3" spans="1:23" ht="102" customHeight="1" x14ac:dyDescent="0.25">
      <c r="A3" s="23"/>
      <c r="B3" s="89" t="s">
        <v>64</v>
      </c>
      <c r="C3" s="123" t="s">
        <v>76</v>
      </c>
      <c r="D3" s="24" t="s">
        <v>96</v>
      </c>
      <c r="E3" s="24" t="s">
        <v>118</v>
      </c>
      <c r="F3" s="24" t="s">
        <v>60</v>
      </c>
      <c r="G3" s="24" t="s">
        <v>98</v>
      </c>
      <c r="H3" s="24" t="s">
        <v>49</v>
      </c>
      <c r="I3" s="24" t="s">
        <v>101</v>
      </c>
      <c r="J3" s="24" t="s">
        <v>100</v>
      </c>
      <c r="K3" s="24" t="s">
        <v>48</v>
      </c>
      <c r="L3" s="24" t="s">
        <v>102</v>
      </c>
      <c r="M3" s="24" t="s">
        <v>99</v>
      </c>
      <c r="N3" s="24" t="s">
        <v>56</v>
      </c>
      <c r="O3" s="24" t="s">
        <v>51</v>
      </c>
      <c r="P3" s="24" t="s">
        <v>57</v>
      </c>
      <c r="Q3" s="24" t="s">
        <v>50</v>
      </c>
      <c r="R3" s="24" t="s">
        <v>97</v>
      </c>
      <c r="S3" s="24" t="s">
        <v>53</v>
      </c>
      <c r="T3" s="24" t="s">
        <v>94</v>
      </c>
      <c r="U3" s="24" t="s">
        <v>93</v>
      </c>
      <c r="V3" s="24" t="s">
        <v>95</v>
      </c>
      <c r="W3" s="163"/>
    </row>
    <row r="4" spans="1:23" x14ac:dyDescent="0.25">
      <c r="A4" s="42" t="s">
        <v>0</v>
      </c>
      <c r="B4" s="109">
        <v>32</v>
      </c>
      <c r="C4" s="56"/>
      <c r="D4" s="2">
        <v>20</v>
      </c>
      <c r="E4" s="2"/>
      <c r="F4" s="2">
        <v>35</v>
      </c>
      <c r="G4" s="2"/>
      <c r="H4" s="2"/>
      <c r="I4" s="2"/>
      <c r="J4" s="2"/>
      <c r="K4" s="2"/>
      <c r="L4" s="2"/>
      <c r="M4" s="2"/>
      <c r="N4" s="2"/>
      <c r="O4" s="2">
        <v>200</v>
      </c>
      <c r="P4" s="2">
        <v>470</v>
      </c>
      <c r="Q4" s="2"/>
      <c r="R4" s="2">
        <v>45</v>
      </c>
      <c r="S4" s="2"/>
      <c r="T4" s="2"/>
      <c r="U4" s="2"/>
      <c r="V4" s="2"/>
      <c r="W4" s="34">
        <f>SUM(D4:V4)</f>
        <v>770</v>
      </c>
    </row>
    <row r="5" spans="1:23" x14ac:dyDescent="0.25">
      <c r="A5" s="42" t="s">
        <v>1</v>
      </c>
      <c r="B5" s="109">
        <v>78</v>
      </c>
      <c r="C5" s="56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>
        <v>150</v>
      </c>
      <c r="P5" s="2">
        <v>650</v>
      </c>
      <c r="Q5" s="2"/>
      <c r="R5" s="2"/>
      <c r="S5" s="2"/>
      <c r="T5" s="2"/>
      <c r="U5" s="2"/>
      <c r="V5" s="2"/>
      <c r="W5" s="34">
        <f t="shared" ref="W5:W17" si="0">SUM(D5:V5)</f>
        <v>800</v>
      </c>
    </row>
    <row r="6" spans="1:23" x14ac:dyDescent="0.25">
      <c r="A6" s="42" t="s">
        <v>2</v>
      </c>
      <c r="B6" s="109">
        <v>46</v>
      </c>
      <c r="C6" s="56"/>
      <c r="D6" s="2"/>
      <c r="E6" s="2"/>
      <c r="F6" s="2"/>
      <c r="G6" s="2">
        <v>21</v>
      </c>
      <c r="H6" s="2"/>
      <c r="I6" s="2"/>
      <c r="J6" s="2"/>
      <c r="K6" s="2"/>
      <c r="L6" s="2"/>
      <c r="M6" s="2">
        <v>280</v>
      </c>
      <c r="N6" s="2"/>
      <c r="O6" s="2"/>
      <c r="P6" s="2"/>
      <c r="Q6" s="2"/>
      <c r="R6" s="2"/>
      <c r="S6" s="2"/>
      <c r="T6" s="2"/>
      <c r="U6" s="2">
        <v>88</v>
      </c>
      <c r="V6" s="2"/>
      <c r="W6" s="34">
        <f t="shared" si="0"/>
        <v>389</v>
      </c>
    </row>
    <row r="7" spans="1:23" x14ac:dyDescent="0.25">
      <c r="A7" s="42" t="s">
        <v>3</v>
      </c>
      <c r="B7" s="109">
        <v>63</v>
      </c>
      <c r="C7" s="56"/>
      <c r="D7" s="2"/>
      <c r="E7" s="2"/>
      <c r="F7" s="2"/>
      <c r="G7" s="2"/>
      <c r="H7" s="2">
        <v>300</v>
      </c>
      <c r="I7" s="2"/>
      <c r="J7" s="2">
        <v>800</v>
      </c>
      <c r="K7" s="2">
        <v>250</v>
      </c>
      <c r="L7" s="2"/>
      <c r="M7" s="2"/>
      <c r="N7" s="2"/>
      <c r="O7" s="2"/>
      <c r="P7" s="2">
        <v>600</v>
      </c>
      <c r="Q7" s="2"/>
      <c r="R7" s="2"/>
      <c r="S7" s="2"/>
      <c r="T7" s="2"/>
      <c r="U7" s="2"/>
      <c r="V7" s="2"/>
      <c r="W7" s="34">
        <f t="shared" si="0"/>
        <v>1950</v>
      </c>
    </row>
    <row r="8" spans="1:23" s="81" customFormat="1" x14ac:dyDescent="0.25">
      <c r="A8" s="75" t="s">
        <v>4</v>
      </c>
      <c r="B8" s="110">
        <v>120</v>
      </c>
      <c r="C8" s="76"/>
      <c r="D8" s="78"/>
      <c r="E8" s="78">
        <v>84</v>
      </c>
      <c r="F8" s="78"/>
      <c r="G8" s="78"/>
      <c r="H8" s="78">
        <v>2240</v>
      </c>
      <c r="I8" s="78"/>
      <c r="J8" s="78"/>
      <c r="K8" s="78">
        <v>800</v>
      </c>
      <c r="L8" s="78"/>
      <c r="M8" s="78"/>
      <c r="N8" s="78"/>
      <c r="O8" s="78"/>
      <c r="P8" s="78"/>
      <c r="Q8" s="78"/>
      <c r="R8" s="78"/>
      <c r="S8" s="78">
        <v>900</v>
      </c>
      <c r="T8" s="78">
        <v>100</v>
      </c>
      <c r="U8" s="78"/>
      <c r="V8" s="78"/>
      <c r="W8" s="34">
        <f t="shared" si="0"/>
        <v>4124</v>
      </c>
    </row>
    <row r="9" spans="1:23" x14ac:dyDescent="0.25">
      <c r="A9" s="42" t="s">
        <v>5</v>
      </c>
      <c r="B9" s="109">
        <v>44</v>
      </c>
      <c r="C9" s="56"/>
      <c r="D9" s="2"/>
      <c r="E9" s="2"/>
      <c r="F9" s="2">
        <v>30</v>
      </c>
      <c r="G9" s="2"/>
      <c r="H9" s="2">
        <v>300</v>
      </c>
      <c r="I9" s="2"/>
      <c r="J9" s="2"/>
      <c r="K9" s="2"/>
      <c r="L9" s="2"/>
      <c r="M9" s="2"/>
      <c r="N9" s="2"/>
      <c r="O9" s="2"/>
      <c r="P9" s="2"/>
      <c r="Q9" s="2"/>
      <c r="R9" s="2"/>
      <c r="S9" s="2">
        <v>220</v>
      </c>
      <c r="T9" s="2"/>
      <c r="U9" s="2"/>
      <c r="V9" s="2"/>
      <c r="W9" s="34">
        <f t="shared" si="0"/>
        <v>550</v>
      </c>
    </row>
    <row r="10" spans="1:23" x14ac:dyDescent="0.25">
      <c r="A10" s="42" t="s">
        <v>6</v>
      </c>
      <c r="B10" s="109">
        <v>40</v>
      </c>
      <c r="C10" s="56"/>
      <c r="D10" s="2"/>
      <c r="E10" s="2"/>
      <c r="F10" s="2"/>
      <c r="G10" s="2"/>
      <c r="H10" s="2"/>
      <c r="I10" s="2">
        <v>600</v>
      </c>
      <c r="J10" s="2">
        <v>450</v>
      </c>
      <c r="K10" s="2">
        <v>100</v>
      </c>
      <c r="L10" s="2">
        <v>550</v>
      </c>
      <c r="M10" s="2"/>
      <c r="N10" s="2">
        <v>160</v>
      </c>
      <c r="O10" s="2"/>
      <c r="P10" s="2"/>
      <c r="Q10" s="2"/>
      <c r="R10" s="2"/>
      <c r="S10" s="2">
        <v>195</v>
      </c>
      <c r="T10" s="2"/>
      <c r="U10" s="2"/>
      <c r="V10" s="2"/>
      <c r="W10" s="34">
        <f t="shared" si="0"/>
        <v>2055</v>
      </c>
    </row>
    <row r="11" spans="1:23" x14ac:dyDescent="0.25">
      <c r="A11" s="42" t="s">
        <v>7</v>
      </c>
      <c r="B11" s="109">
        <v>84</v>
      </c>
      <c r="C11" s="56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34">
        <f t="shared" si="0"/>
        <v>0</v>
      </c>
    </row>
    <row r="12" spans="1:23" x14ac:dyDescent="0.25">
      <c r="A12" s="42" t="s">
        <v>8</v>
      </c>
      <c r="B12" s="109">
        <v>95</v>
      </c>
      <c r="C12" s="56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>
        <v>300</v>
      </c>
      <c r="S12" s="2">
        <v>500</v>
      </c>
      <c r="T12" s="2">
        <v>250</v>
      </c>
      <c r="U12" s="2"/>
      <c r="V12" s="2">
        <v>520</v>
      </c>
      <c r="W12" s="34">
        <f t="shared" si="0"/>
        <v>1570</v>
      </c>
    </row>
    <row r="13" spans="1:23" s="81" customFormat="1" x14ac:dyDescent="0.25">
      <c r="A13" s="75" t="s">
        <v>9</v>
      </c>
      <c r="B13" s="110">
        <v>0</v>
      </c>
      <c r="C13" s="76"/>
      <c r="D13" s="78"/>
      <c r="E13" s="78"/>
      <c r="F13" s="78"/>
      <c r="G13" s="78"/>
      <c r="H13" s="78">
        <v>450</v>
      </c>
      <c r="I13" s="78"/>
      <c r="J13" s="78"/>
      <c r="K13" s="78">
        <v>26</v>
      </c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34">
        <f t="shared" si="0"/>
        <v>476</v>
      </c>
    </row>
    <row r="14" spans="1:23" x14ac:dyDescent="0.25">
      <c r="A14" s="42" t="s">
        <v>10</v>
      </c>
      <c r="B14" s="109">
        <v>27</v>
      </c>
      <c r="C14" s="56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>
        <v>100</v>
      </c>
      <c r="R14" s="2"/>
      <c r="S14" s="2"/>
      <c r="T14" s="2"/>
      <c r="U14" s="2"/>
      <c r="V14" s="2"/>
      <c r="W14" s="34">
        <f t="shared" si="0"/>
        <v>100</v>
      </c>
    </row>
    <row r="15" spans="1:23" x14ac:dyDescent="0.25">
      <c r="A15" s="42" t="s">
        <v>11</v>
      </c>
      <c r="B15" s="109">
        <v>25</v>
      </c>
      <c r="C15" s="56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>
        <v>950</v>
      </c>
      <c r="T15" s="2"/>
      <c r="U15" s="2"/>
      <c r="V15" s="2"/>
      <c r="W15" s="34">
        <f t="shared" si="0"/>
        <v>950</v>
      </c>
    </row>
    <row r="16" spans="1:23" x14ac:dyDescent="0.25">
      <c r="A16" s="42" t="s">
        <v>58</v>
      </c>
      <c r="B16" s="109">
        <v>44</v>
      </c>
      <c r="C16" s="56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>
        <v>200</v>
      </c>
      <c r="R16" s="2"/>
      <c r="S16" s="2">
        <v>565</v>
      </c>
      <c r="T16" s="2"/>
      <c r="U16" s="2"/>
      <c r="V16" s="2"/>
      <c r="W16" s="34">
        <f t="shared" si="0"/>
        <v>765</v>
      </c>
    </row>
    <row r="17" spans="1:23" ht="15.75" thickBot="1" x14ac:dyDescent="0.3">
      <c r="A17" s="43" t="s">
        <v>41</v>
      </c>
      <c r="B17" s="111">
        <v>108</v>
      </c>
      <c r="C17" s="6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120">
        <f t="shared" si="0"/>
        <v>0</v>
      </c>
    </row>
    <row r="18" spans="1:23" s="6" customFormat="1" ht="19.5" thickBot="1" x14ac:dyDescent="0.3">
      <c r="A18" s="44" t="s">
        <v>34</v>
      </c>
      <c r="B18" s="70">
        <f>SUM(B4:B17)</f>
        <v>806</v>
      </c>
      <c r="C18" s="112">
        <f>B18</f>
        <v>806</v>
      </c>
      <c r="D18" s="11">
        <f t="shared" ref="D18:V18" si="1">SUM(D4:D17)</f>
        <v>20</v>
      </c>
      <c r="E18" s="11">
        <f>SUM(E4:E17)</f>
        <v>84</v>
      </c>
      <c r="F18" s="11">
        <f t="shared" si="1"/>
        <v>65</v>
      </c>
      <c r="G18" s="11">
        <f t="shared" si="1"/>
        <v>21</v>
      </c>
      <c r="H18" s="11">
        <f t="shared" si="1"/>
        <v>3290</v>
      </c>
      <c r="I18" s="11">
        <f t="shared" si="1"/>
        <v>600</v>
      </c>
      <c r="J18" s="11">
        <f t="shared" si="1"/>
        <v>1250</v>
      </c>
      <c r="K18" s="11">
        <f t="shared" si="1"/>
        <v>1176</v>
      </c>
      <c r="L18" s="11">
        <f t="shared" si="1"/>
        <v>550</v>
      </c>
      <c r="M18" s="11">
        <f t="shared" si="1"/>
        <v>280</v>
      </c>
      <c r="N18" s="11">
        <f t="shared" si="1"/>
        <v>160</v>
      </c>
      <c r="O18" s="11">
        <f t="shared" si="1"/>
        <v>350</v>
      </c>
      <c r="P18" s="106">
        <f t="shared" si="1"/>
        <v>1720</v>
      </c>
      <c r="Q18" s="11">
        <f t="shared" si="1"/>
        <v>300</v>
      </c>
      <c r="R18" s="11">
        <f t="shared" si="1"/>
        <v>345</v>
      </c>
      <c r="S18" s="11">
        <f t="shared" si="1"/>
        <v>3330</v>
      </c>
      <c r="T18" s="11">
        <f t="shared" si="1"/>
        <v>350</v>
      </c>
      <c r="U18" s="11">
        <f t="shared" si="1"/>
        <v>88</v>
      </c>
      <c r="V18" s="11">
        <f t="shared" si="1"/>
        <v>520</v>
      </c>
      <c r="W18" s="39">
        <f>D18+F18+G18+H18+I18+J18+K18+L18+M18+N18+O18+P18+Q18+R18+S18+T18+U18+V18+E18</f>
        <v>14499</v>
      </c>
    </row>
    <row r="19" spans="1:23" ht="105" x14ac:dyDescent="0.25">
      <c r="A19" s="45"/>
      <c r="B19" s="90" t="s">
        <v>64</v>
      </c>
      <c r="C19" s="122" t="s">
        <v>76</v>
      </c>
      <c r="D19" s="48" t="s">
        <v>47</v>
      </c>
      <c r="E19" s="48"/>
      <c r="F19" s="24" t="s">
        <v>52</v>
      </c>
      <c r="G19" s="24" t="s">
        <v>59</v>
      </c>
      <c r="H19" s="24" t="s">
        <v>106</v>
      </c>
      <c r="I19" s="24" t="s">
        <v>54</v>
      </c>
      <c r="J19" s="24" t="s">
        <v>55</v>
      </c>
      <c r="K19" s="24" t="s">
        <v>104</v>
      </c>
      <c r="L19" s="24" t="s">
        <v>61</v>
      </c>
      <c r="M19" s="24" t="s">
        <v>62</v>
      </c>
      <c r="N19" s="24" t="s">
        <v>48</v>
      </c>
      <c r="O19" s="24" t="s">
        <v>108</v>
      </c>
      <c r="P19" s="25" t="s">
        <v>107</v>
      </c>
      <c r="Q19" s="24" t="s">
        <v>53</v>
      </c>
      <c r="R19" s="24" t="s">
        <v>103</v>
      </c>
      <c r="S19" s="24" t="s">
        <v>105</v>
      </c>
      <c r="T19" s="24" t="s">
        <v>109</v>
      </c>
      <c r="U19" s="26"/>
      <c r="V19" s="9"/>
      <c r="W19" s="88" t="s">
        <v>65</v>
      </c>
    </row>
    <row r="20" spans="1:23" x14ac:dyDescent="0.25">
      <c r="A20" s="42" t="s">
        <v>12</v>
      </c>
      <c r="B20" s="73">
        <v>41</v>
      </c>
      <c r="C20" s="56"/>
      <c r="D20" s="29"/>
      <c r="E20" s="29"/>
      <c r="F20" s="2">
        <v>60</v>
      </c>
      <c r="G20" s="2">
        <v>30</v>
      </c>
      <c r="H20" s="2"/>
      <c r="I20" s="2"/>
      <c r="J20" s="2"/>
      <c r="K20" s="2"/>
      <c r="L20" s="2"/>
      <c r="M20" s="2"/>
      <c r="N20" s="2"/>
      <c r="O20" s="2"/>
      <c r="P20" s="14"/>
      <c r="Q20" s="2">
        <v>98</v>
      </c>
      <c r="R20" s="2">
        <v>85</v>
      </c>
      <c r="S20" s="105"/>
      <c r="T20" s="1"/>
      <c r="U20" s="2"/>
      <c r="V20" s="1"/>
      <c r="W20" s="35">
        <f>SUM(D20:V20)</f>
        <v>273</v>
      </c>
    </row>
    <row r="21" spans="1:23" x14ac:dyDescent="0.25">
      <c r="A21" s="42" t="s">
        <v>13</v>
      </c>
      <c r="B21" s="73">
        <v>23</v>
      </c>
      <c r="C21" s="56"/>
      <c r="D21" s="29"/>
      <c r="E21" s="29"/>
      <c r="F21" s="2"/>
      <c r="G21" s="2"/>
      <c r="H21" s="2"/>
      <c r="I21" s="2"/>
      <c r="J21" s="2"/>
      <c r="K21" s="2"/>
      <c r="L21" s="2"/>
      <c r="M21" s="2"/>
      <c r="N21" s="2"/>
      <c r="O21" s="2"/>
      <c r="P21" s="14"/>
      <c r="Q21" s="2"/>
      <c r="R21" s="2">
        <v>420</v>
      </c>
      <c r="S21" s="2"/>
      <c r="T21" s="1"/>
      <c r="U21" s="2"/>
      <c r="V21" s="1"/>
      <c r="W21" s="35">
        <f t="shared" ref="W21:W41" si="2">SUM(D21:V21)</f>
        <v>420</v>
      </c>
    </row>
    <row r="22" spans="1:23" x14ac:dyDescent="0.25">
      <c r="A22" s="42" t="s">
        <v>14</v>
      </c>
      <c r="B22" s="73">
        <v>22</v>
      </c>
      <c r="C22" s="56"/>
      <c r="D22" s="29"/>
      <c r="E22" s="29"/>
      <c r="F22" s="2"/>
      <c r="G22" s="2"/>
      <c r="H22" s="2"/>
      <c r="I22" s="2"/>
      <c r="J22" s="2">
        <v>100</v>
      </c>
      <c r="K22" s="2"/>
      <c r="L22" s="2"/>
      <c r="M22" s="2"/>
      <c r="N22" s="2"/>
      <c r="O22" s="2"/>
      <c r="P22" s="14"/>
      <c r="Q22" s="2"/>
      <c r="R22" s="2"/>
      <c r="S22" s="2"/>
      <c r="T22" s="1"/>
      <c r="U22" s="2"/>
      <c r="V22" s="1"/>
      <c r="W22" s="35">
        <f t="shared" si="2"/>
        <v>100</v>
      </c>
    </row>
    <row r="23" spans="1:23" x14ac:dyDescent="0.25">
      <c r="A23" s="42" t="s">
        <v>15</v>
      </c>
      <c r="B23" s="73">
        <v>34</v>
      </c>
      <c r="C23" s="56"/>
      <c r="D23" s="29"/>
      <c r="E23" s="29"/>
      <c r="F23" s="2"/>
      <c r="G23" s="2"/>
      <c r="H23" s="2"/>
      <c r="I23" s="2"/>
      <c r="J23" s="2">
        <v>50</v>
      </c>
      <c r="K23" s="2">
        <v>45</v>
      </c>
      <c r="L23" s="2"/>
      <c r="M23" s="2"/>
      <c r="N23" s="2"/>
      <c r="O23" s="2"/>
      <c r="P23" s="14"/>
      <c r="Q23" s="2"/>
      <c r="R23" s="2">
        <v>120</v>
      </c>
      <c r="S23" s="2"/>
      <c r="T23" s="1"/>
      <c r="U23" s="2"/>
      <c r="V23" s="1"/>
      <c r="W23" s="35">
        <f t="shared" si="2"/>
        <v>215</v>
      </c>
    </row>
    <row r="24" spans="1:23" x14ac:dyDescent="0.25">
      <c r="A24" s="42" t="s">
        <v>16</v>
      </c>
      <c r="B24" s="73">
        <v>29</v>
      </c>
      <c r="C24" s="56"/>
      <c r="D24" s="29">
        <v>50</v>
      </c>
      <c r="E24" s="29"/>
      <c r="F24" s="2"/>
      <c r="G24" s="2"/>
      <c r="H24" s="2">
        <v>30</v>
      </c>
      <c r="I24" s="2"/>
      <c r="J24" s="2"/>
      <c r="K24" s="2"/>
      <c r="L24" s="2"/>
      <c r="M24" s="2"/>
      <c r="N24" s="2"/>
      <c r="O24" s="2"/>
      <c r="P24" s="14">
        <v>65</v>
      </c>
      <c r="Q24" s="2"/>
      <c r="R24" s="2"/>
      <c r="S24" s="2"/>
      <c r="T24" s="1"/>
      <c r="U24" s="2"/>
      <c r="V24" s="1"/>
      <c r="W24" s="35">
        <f t="shared" si="2"/>
        <v>145</v>
      </c>
    </row>
    <row r="25" spans="1:23" x14ac:dyDescent="0.25">
      <c r="A25" s="42" t="s">
        <v>17</v>
      </c>
      <c r="B25" s="73">
        <v>28</v>
      </c>
      <c r="C25" s="56"/>
      <c r="D25" s="29"/>
      <c r="E25" s="29"/>
      <c r="F25" s="2"/>
      <c r="G25" s="2"/>
      <c r="H25" s="2"/>
      <c r="I25" s="2"/>
      <c r="J25" s="2"/>
      <c r="K25" s="2"/>
      <c r="L25" s="2"/>
      <c r="M25" s="2"/>
      <c r="N25" s="2"/>
      <c r="O25" s="2"/>
      <c r="P25" s="14"/>
      <c r="Q25" s="2"/>
      <c r="R25" s="2"/>
      <c r="S25" s="2">
        <v>50</v>
      </c>
      <c r="T25" s="1"/>
      <c r="U25" s="2"/>
      <c r="V25" s="1"/>
      <c r="W25" s="35">
        <f t="shared" si="2"/>
        <v>50</v>
      </c>
    </row>
    <row r="26" spans="1:23" x14ac:dyDescent="0.25">
      <c r="A26" s="42" t="s">
        <v>18</v>
      </c>
      <c r="B26" s="73">
        <v>15</v>
      </c>
      <c r="C26" s="56"/>
      <c r="D26" s="29"/>
      <c r="E26" s="29"/>
      <c r="F26" s="2"/>
      <c r="G26" s="2"/>
      <c r="H26" s="2"/>
      <c r="I26" s="2"/>
      <c r="J26" s="2"/>
      <c r="K26" s="2"/>
      <c r="L26" s="2"/>
      <c r="M26" s="2"/>
      <c r="N26" s="2"/>
      <c r="O26" s="2"/>
      <c r="P26" s="14"/>
      <c r="Q26" s="2"/>
      <c r="R26" s="2"/>
      <c r="S26" s="2"/>
      <c r="T26" s="1"/>
      <c r="U26" s="2"/>
      <c r="V26" s="1"/>
      <c r="W26" s="35">
        <f t="shared" si="2"/>
        <v>0</v>
      </c>
    </row>
    <row r="27" spans="1:23" x14ac:dyDescent="0.25">
      <c r="A27" s="42" t="s">
        <v>19</v>
      </c>
      <c r="B27" s="73">
        <v>20</v>
      </c>
      <c r="C27" s="56"/>
      <c r="D27" s="29"/>
      <c r="E27" s="29"/>
      <c r="F27" s="2"/>
      <c r="G27" s="2"/>
      <c r="H27" s="2"/>
      <c r="I27" s="2"/>
      <c r="J27" s="2"/>
      <c r="K27" s="2"/>
      <c r="L27" s="2"/>
      <c r="M27" s="2"/>
      <c r="N27" s="2"/>
      <c r="O27" s="2"/>
      <c r="P27" s="14"/>
      <c r="Q27" s="2"/>
      <c r="R27" s="2"/>
      <c r="S27" s="2"/>
      <c r="T27" s="1"/>
      <c r="U27" s="2"/>
      <c r="V27" s="1"/>
      <c r="W27" s="35">
        <f t="shared" si="2"/>
        <v>0</v>
      </c>
    </row>
    <row r="28" spans="1:23" x14ac:dyDescent="0.25">
      <c r="A28" s="42" t="s">
        <v>20</v>
      </c>
      <c r="B28" s="73">
        <v>28</v>
      </c>
      <c r="C28" s="56"/>
      <c r="D28" s="29"/>
      <c r="E28" s="29"/>
      <c r="F28" s="2"/>
      <c r="G28" s="2"/>
      <c r="H28" s="2"/>
      <c r="I28" s="2">
        <v>70</v>
      </c>
      <c r="J28" s="2"/>
      <c r="K28" s="2"/>
      <c r="L28" s="2"/>
      <c r="M28" s="2"/>
      <c r="N28" s="2"/>
      <c r="O28" s="2"/>
      <c r="P28" s="14"/>
      <c r="Q28" s="2"/>
      <c r="R28" s="2"/>
      <c r="S28" s="2"/>
      <c r="T28" s="1"/>
      <c r="U28" s="2"/>
      <c r="V28" s="1"/>
      <c r="W28" s="35">
        <f t="shared" si="2"/>
        <v>70</v>
      </c>
    </row>
    <row r="29" spans="1:23" s="81" customFormat="1" x14ac:dyDescent="0.25">
      <c r="A29" s="75" t="s">
        <v>21</v>
      </c>
      <c r="B29" s="91">
        <v>25</v>
      </c>
      <c r="C29" s="76"/>
      <c r="D29" s="77"/>
      <c r="E29" s="77"/>
      <c r="F29" s="78"/>
      <c r="G29" s="78"/>
      <c r="H29" s="78"/>
      <c r="I29" s="78"/>
      <c r="J29" s="78"/>
      <c r="K29" s="78"/>
      <c r="L29" s="78"/>
      <c r="M29" s="78"/>
      <c r="N29" s="78"/>
      <c r="O29" s="78">
        <v>30</v>
      </c>
      <c r="P29" s="79"/>
      <c r="Q29" s="78"/>
      <c r="R29" s="78"/>
      <c r="S29" s="78"/>
      <c r="T29" s="80"/>
      <c r="U29" s="78"/>
      <c r="V29" s="80"/>
      <c r="W29" s="35">
        <f t="shared" si="2"/>
        <v>30</v>
      </c>
    </row>
    <row r="30" spans="1:23" x14ac:dyDescent="0.25">
      <c r="A30" s="42" t="s">
        <v>22</v>
      </c>
      <c r="B30" s="73">
        <v>38</v>
      </c>
      <c r="C30" s="56"/>
      <c r="D30" s="29"/>
      <c r="E30" s="29"/>
      <c r="F30" s="2"/>
      <c r="G30" s="2"/>
      <c r="H30" s="2"/>
      <c r="I30" s="2"/>
      <c r="J30" s="2"/>
      <c r="K30" s="2"/>
      <c r="L30" s="2"/>
      <c r="M30" s="2"/>
      <c r="N30" s="2"/>
      <c r="O30" s="2"/>
      <c r="P30" s="14">
        <v>30</v>
      </c>
      <c r="Q30" s="2"/>
      <c r="R30" s="2">
        <v>50</v>
      </c>
      <c r="S30" s="2">
        <v>50</v>
      </c>
      <c r="T30" s="1"/>
      <c r="U30" s="2"/>
      <c r="V30" s="1"/>
      <c r="W30" s="35">
        <f t="shared" si="2"/>
        <v>130</v>
      </c>
    </row>
    <row r="31" spans="1:23" x14ac:dyDescent="0.25">
      <c r="A31" s="42" t="s">
        <v>23</v>
      </c>
      <c r="B31" s="73">
        <v>33</v>
      </c>
      <c r="C31" s="56"/>
      <c r="D31" s="29">
        <v>130</v>
      </c>
      <c r="E31" s="29"/>
      <c r="F31" s="2"/>
      <c r="G31" s="2"/>
      <c r="H31" s="2"/>
      <c r="I31" s="2"/>
      <c r="J31" s="2"/>
      <c r="K31" s="2"/>
      <c r="L31" s="2">
        <v>90</v>
      </c>
      <c r="M31" s="2"/>
      <c r="N31" s="2"/>
      <c r="O31" s="2"/>
      <c r="P31" s="14"/>
      <c r="Q31" s="2"/>
      <c r="R31" s="2"/>
      <c r="S31" s="2"/>
      <c r="T31" s="1"/>
      <c r="U31" s="2"/>
      <c r="V31" s="1"/>
      <c r="W31" s="35">
        <f t="shared" si="2"/>
        <v>220</v>
      </c>
    </row>
    <row r="32" spans="1:23" x14ac:dyDescent="0.25">
      <c r="A32" s="42" t="s">
        <v>33</v>
      </c>
      <c r="B32" s="73">
        <v>22</v>
      </c>
      <c r="C32" s="56"/>
      <c r="D32" s="29"/>
      <c r="E32" s="29"/>
      <c r="F32" s="2"/>
      <c r="G32" s="2"/>
      <c r="H32" s="2"/>
      <c r="I32" s="2"/>
      <c r="J32" s="2"/>
      <c r="K32" s="2"/>
      <c r="L32" s="2"/>
      <c r="M32" s="2"/>
      <c r="N32" s="2"/>
      <c r="O32" s="2"/>
      <c r="P32" s="14"/>
      <c r="Q32" s="2"/>
      <c r="R32" s="2"/>
      <c r="S32" s="2"/>
      <c r="T32" s="1"/>
      <c r="U32" s="2"/>
      <c r="V32" s="1"/>
      <c r="W32" s="35">
        <f t="shared" si="2"/>
        <v>0</v>
      </c>
    </row>
    <row r="33" spans="1:23" s="81" customFormat="1" x14ac:dyDescent="0.25">
      <c r="A33" s="75" t="s">
        <v>24</v>
      </c>
      <c r="B33" s="91">
        <v>17</v>
      </c>
      <c r="C33" s="76"/>
      <c r="D33" s="77"/>
      <c r="E33" s="77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9"/>
      <c r="Q33" s="78"/>
      <c r="R33" s="78"/>
      <c r="S33" s="78"/>
      <c r="T33" s="80"/>
      <c r="U33" s="78"/>
      <c r="V33" s="80"/>
      <c r="W33" s="35">
        <f t="shared" si="2"/>
        <v>0</v>
      </c>
    </row>
    <row r="34" spans="1:23" s="81" customFormat="1" x14ac:dyDescent="0.25">
      <c r="A34" s="75" t="s">
        <v>25</v>
      </c>
      <c r="B34" s="91">
        <v>22</v>
      </c>
      <c r="C34" s="76"/>
      <c r="D34" s="77"/>
      <c r="E34" s="77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9"/>
      <c r="Q34" s="78"/>
      <c r="R34" s="78"/>
      <c r="S34" s="78"/>
      <c r="T34" s="78">
        <v>40</v>
      </c>
      <c r="U34" s="78"/>
      <c r="V34" s="80"/>
      <c r="W34" s="35">
        <f t="shared" si="2"/>
        <v>40</v>
      </c>
    </row>
    <row r="35" spans="1:23" s="81" customFormat="1" x14ac:dyDescent="0.25">
      <c r="A35" s="75" t="s">
        <v>26</v>
      </c>
      <c r="B35" s="91">
        <v>10</v>
      </c>
      <c r="C35" s="76"/>
      <c r="D35" s="77"/>
      <c r="E35" s="77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9"/>
      <c r="Q35" s="78"/>
      <c r="R35" s="78"/>
      <c r="S35" s="78"/>
      <c r="T35" s="80"/>
      <c r="U35" s="78"/>
      <c r="V35" s="80"/>
      <c r="W35" s="35">
        <f t="shared" si="2"/>
        <v>0</v>
      </c>
    </row>
    <row r="36" spans="1:23" s="81" customFormat="1" x14ac:dyDescent="0.25">
      <c r="A36" s="75" t="s">
        <v>27</v>
      </c>
      <c r="B36" s="91">
        <v>29</v>
      </c>
      <c r="C36" s="76"/>
      <c r="D36" s="77"/>
      <c r="E36" s="77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9">
        <v>195</v>
      </c>
      <c r="Q36" s="78"/>
      <c r="R36" s="78"/>
      <c r="S36" s="78"/>
      <c r="T36" s="80"/>
      <c r="U36" s="78"/>
      <c r="V36" s="80"/>
      <c r="W36" s="35">
        <f t="shared" si="2"/>
        <v>195</v>
      </c>
    </row>
    <row r="37" spans="1:23" s="81" customFormat="1" x14ac:dyDescent="0.25">
      <c r="A37" s="75" t="s">
        <v>28</v>
      </c>
      <c r="B37" s="91">
        <v>21</v>
      </c>
      <c r="C37" s="76"/>
      <c r="D37" s="77"/>
      <c r="E37" s="77"/>
      <c r="F37" s="78"/>
      <c r="G37" s="78"/>
      <c r="H37" s="78"/>
      <c r="I37" s="78"/>
      <c r="J37" s="78">
        <v>120</v>
      </c>
      <c r="K37" s="78"/>
      <c r="L37" s="78"/>
      <c r="M37" s="78"/>
      <c r="N37" s="78">
        <v>35</v>
      </c>
      <c r="O37" s="78"/>
      <c r="P37" s="79"/>
      <c r="Q37" s="78"/>
      <c r="R37" s="78"/>
      <c r="S37" s="78"/>
      <c r="T37" s="80"/>
      <c r="U37" s="78"/>
      <c r="V37" s="80"/>
      <c r="W37" s="35">
        <f t="shared" si="2"/>
        <v>155</v>
      </c>
    </row>
    <row r="38" spans="1:23" s="81" customFormat="1" x14ac:dyDescent="0.25">
      <c r="A38" s="75" t="s">
        <v>29</v>
      </c>
      <c r="B38" s="91">
        <v>21</v>
      </c>
      <c r="C38" s="76"/>
      <c r="D38" s="77"/>
      <c r="E38" s="77"/>
      <c r="F38" s="78"/>
      <c r="G38" s="78"/>
      <c r="H38" s="78"/>
      <c r="I38" s="78"/>
      <c r="J38" s="78"/>
      <c r="K38" s="78"/>
      <c r="L38" s="78"/>
      <c r="M38" s="78"/>
      <c r="N38" s="78">
        <v>30</v>
      </c>
      <c r="O38" s="78"/>
      <c r="P38" s="79"/>
      <c r="Q38" s="78"/>
      <c r="R38" s="78"/>
      <c r="S38" s="78"/>
      <c r="T38" s="80"/>
      <c r="U38" s="78"/>
      <c r="V38" s="80"/>
      <c r="W38" s="35">
        <f t="shared" si="2"/>
        <v>30</v>
      </c>
    </row>
    <row r="39" spans="1:23" x14ac:dyDescent="0.25">
      <c r="A39" s="42" t="s">
        <v>30</v>
      </c>
      <c r="B39" s="73">
        <v>17</v>
      </c>
      <c r="C39" s="56"/>
      <c r="D39" s="29"/>
      <c r="E39" s="29"/>
      <c r="F39" s="2"/>
      <c r="G39" s="2"/>
      <c r="H39" s="2"/>
      <c r="I39" s="2">
        <v>55</v>
      </c>
      <c r="J39" s="2"/>
      <c r="K39" s="2"/>
      <c r="L39" s="2"/>
      <c r="M39" s="2"/>
      <c r="N39" s="2"/>
      <c r="O39" s="2"/>
      <c r="P39" s="14"/>
      <c r="Q39" s="2"/>
      <c r="R39" s="2"/>
      <c r="S39" s="2"/>
      <c r="T39" s="1"/>
      <c r="U39" s="2"/>
      <c r="V39" s="1"/>
      <c r="W39" s="35">
        <f t="shared" si="2"/>
        <v>55</v>
      </c>
    </row>
    <row r="40" spans="1:23" x14ac:dyDescent="0.25">
      <c r="A40" s="42" t="s">
        <v>31</v>
      </c>
      <c r="B40" s="73">
        <v>25</v>
      </c>
      <c r="C40" s="56"/>
      <c r="D40" s="29"/>
      <c r="E40" s="29"/>
      <c r="F40" s="2"/>
      <c r="G40" s="2"/>
      <c r="H40" s="2"/>
      <c r="I40" s="2"/>
      <c r="J40" s="2">
        <v>100</v>
      </c>
      <c r="K40" s="2"/>
      <c r="L40" s="2"/>
      <c r="M40" s="2">
        <v>65</v>
      </c>
      <c r="N40" s="2"/>
      <c r="O40" s="2"/>
      <c r="P40" s="14"/>
      <c r="Q40" s="2"/>
      <c r="R40" s="2">
        <v>600</v>
      </c>
      <c r="S40" s="2"/>
      <c r="T40" s="1"/>
      <c r="U40" s="2"/>
      <c r="V40" s="1"/>
      <c r="W40" s="35">
        <f t="shared" si="2"/>
        <v>765</v>
      </c>
    </row>
    <row r="41" spans="1:23" s="81" customFormat="1" ht="15.75" thickBot="1" x14ac:dyDescent="0.3">
      <c r="A41" s="82" t="s">
        <v>32</v>
      </c>
      <c r="B41" s="92">
        <v>21</v>
      </c>
      <c r="C41" s="83"/>
      <c r="D41" s="84"/>
      <c r="E41" s="84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6"/>
      <c r="Q41" s="85"/>
      <c r="R41" s="85"/>
      <c r="S41" s="85"/>
      <c r="T41" s="87"/>
      <c r="U41" s="85"/>
      <c r="V41" s="87"/>
      <c r="W41" s="35">
        <f t="shared" si="2"/>
        <v>0</v>
      </c>
    </row>
    <row r="42" spans="1:23" ht="19.5" thickBot="1" x14ac:dyDescent="0.3">
      <c r="A42" s="44" t="s">
        <v>35</v>
      </c>
      <c r="B42" s="58">
        <f>SUM(B20:B41)</f>
        <v>541</v>
      </c>
      <c r="C42" s="112">
        <f>B42</f>
        <v>541</v>
      </c>
      <c r="D42" s="50">
        <f t="shared" ref="D42:T42" si="3">SUM(D20:D41)</f>
        <v>180</v>
      </c>
      <c r="E42" s="50"/>
      <c r="F42" s="11">
        <f t="shared" si="3"/>
        <v>60</v>
      </c>
      <c r="G42" s="11">
        <f t="shared" si="3"/>
        <v>30</v>
      </c>
      <c r="H42" s="11">
        <f t="shared" si="3"/>
        <v>30</v>
      </c>
      <c r="I42" s="11">
        <f t="shared" si="3"/>
        <v>125</v>
      </c>
      <c r="J42" s="11">
        <f t="shared" si="3"/>
        <v>370</v>
      </c>
      <c r="K42" s="11">
        <f t="shared" si="3"/>
        <v>45</v>
      </c>
      <c r="L42" s="11">
        <f t="shared" si="3"/>
        <v>90</v>
      </c>
      <c r="M42" s="11">
        <f t="shared" si="3"/>
        <v>65</v>
      </c>
      <c r="N42" s="11">
        <f t="shared" si="3"/>
        <v>65</v>
      </c>
      <c r="O42" s="11">
        <f t="shared" si="3"/>
        <v>30</v>
      </c>
      <c r="P42" s="11">
        <f t="shared" si="3"/>
        <v>290</v>
      </c>
      <c r="Q42" s="11">
        <f t="shared" si="3"/>
        <v>98</v>
      </c>
      <c r="R42" s="11">
        <f t="shared" si="3"/>
        <v>1275</v>
      </c>
      <c r="S42" s="11">
        <f t="shared" si="3"/>
        <v>100</v>
      </c>
      <c r="T42" s="18">
        <f t="shared" si="3"/>
        <v>40</v>
      </c>
      <c r="U42" s="11"/>
      <c r="V42" s="11"/>
      <c r="W42" s="39">
        <f>D42+F42+G42+H42+I42+J42+K42+L42+M42+N42+O42+P42+Q42+R42+S42+T42</f>
        <v>2893</v>
      </c>
    </row>
    <row r="43" spans="1:23" s="103" customFormat="1" ht="60" x14ac:dyDescent="0.25">
      <c r="A43" s="96"/>
      <c r="B43" s="97" t="s">
        <v>91</v>
      </c>
      <c r="C43" s="121" t="s">
        <v>76</v>
      </c>
      <c r="D43" s="98" t="s">
        <v>110</v>
      </c>
      <c r="E43" s="98"/>
      <c r="F43" s="99" t="s">
        <v>111</v>
      </c>
      <c r="G43" s="99" t="s">
        <v>61</v>
      </c>
      <c r="H43" s="99" t="s">
        <v>90</v>
      </c>
      <c r="I43" s="99" t="s">
        <v>112</v>
      </c>
      <c r="J43" s="99" t="s">
        <v>113</v>
      </c>
      <c r="K43" s="99" t="s">
        <v>119</v>
      </c>
      <c r="L43" s="100"/>
      <c r="M43" s="100"/>
      <c r="N43" s="100"/>
      <c r="O43" s="100"/>
      <c r="P43" s="100"/>
      <c r="Q43" s="100"/>
      <c r="R43" s="100"/>
      <c r="S43" s="100"/>
      <c r="T43" s="101"/>
      <c r="U43" s="102"/>
      <c r="V43" s="102"/>
      <c r="W43" s="88" t="s">
        <v>65</v>
      </c>
    </row>
    <row r="44" spans="1:23" s="81" customFormat="1" x14ac:dyDescent="0.25">
      <c r="A44" s="75" t="s">
        <v>36</v>
      </c>
      <c r="B44" s="91"/>
      <c r="C44" s="76"/>
      <c r="D44" s="77">
        <v>100</v>
      </c>
      <c r="E44" s="77"/>
      <c r="F44" s="78">
        <v>70</v>
      </c>
      <c r="G44" s="78">
        <v>70</v>
      </c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9"/>
      <c r="U44" s="80"/>
      <c r="V44" s="80"/>
      <c r="W44" s="104">
        <f>SUM(D44:V44)</f>
        <v>240</v>
      </c>
    </row>
    <row r="45" spans="1:23" s="81" customFormat="1" x14ac:dyDescent="0.25">
      <c r="A45" s="75" t="s">
        <v>37</v>
      </c>
      <c r="B45" s="91"/>
      <c r="C45" s="76"/>
      <c r="D45" s="77"/>
      <c r="E45" s="77"/>
      <c r="F45" s="78"/>
      <c r="G45" s="78">
        <v>288</v>
      </c>
      <c r="H45" s="78">
        <v>37</v>
      </c>
      <c r="I45" s="78">
        <v>110</v>
      </c>
      <c r="J45" s="78">
        <v>28</v>
      </c>
      <c r="K45" s="78"/>
      <c r="L45" s="78"/>
      <c r="M45" s="78"/>
      <c r="N45" s="78"/>
      <c r="O45" s="78"/>
      <c r="P45" s="78"/>
      <c r="Q45" s="78"/>
      <c r="R45" s="78"/>
      <c r="S45" s="78"/>
      <c r="T45" s="79"/>
      <c r="U45" s="80"/>
      <c r="V45" s="80"/>
      <c r="W45" s="104">
        <f t="shared" ref="W45:W46" si="4">SUM(D45:V45)</f>
        <v>463</v>
      </c>
    </row>
    <row r="46" spans="1:23" s="81" customFormat="1" ht="15.75" thickBot="1" x14ac:dyDescent="0.3">
      <c r="A46" s="82" t="s">
        <v>38</v>
      </c>
      <c r="B46" s="92">
        <v>35</v>
      </c>
      <c r="C46" s="83"/>
      <c r="D46" s="84"/>
      <c r="E46" s="84"/>
      <c r="F46" s="85">
        <v>85</v>
      </c>
      <c r="G46" s="85"/>
      <c r="H46" s="85"/>
      <c r="I46" s="85"/>
      <c r="J46" s="85"/>
      <c r="K46" s="85">
        <v>550</v>
      </c>
      <c r="L46" s="85"/>
      <c r="M46" s="85"/>
      <c r="N46" s="85"/>
      <c r="O46" s="85"/>
      <c r="P46" s="85"/>
      <c r="Q46" s="85"/>
      <c r="R46" s="85"/>
      <c r="S46" s="85"/>
      <c r="T46" s="86"/>
      <c r="U46" s="87"/>
      <c r="V46" s="87"/>
      <c r="W46" s="104">
        <f t="shared" si="4"/>
        <v>635</v>
      </c>
    </row>
    <row r="47" spans="1:23" ht="19.5" thickBot="1" x14ac:dyDescent="0.3">
      <c r="A47" s="44" t="s">
        <v>39</v>
      </c>
      <c r="B47" s="70">
        <f>SUM(B46)</f>
        <v>35</v>
      </c>
      <c r="C47" s="112">
        <f>B47</f>
        <v>35</v>
      </c>
      <c r="D47" s="50">
        <f t="shared" ref="D47:K47" si="5">SUM(D44:D46)</f>
        <v>100</v>
      </c>
      <c r="E47" s="50"/>
      <c r="F47" s="11">
        <f t="shared" si="5"/>
        <v>155</v>
      </c>
      <c r="G47" s="11">
        <f t="shared" si="5"/>
        <v>358</v>
      </c>
      <c r="H47" s="11">
        <f t="shared" si="5"/>
        <v>37</v>
      </c>
      <c r="I47" s="11">
        <f t="shared" si="5"/>
        <v>110</v>
      </c>
      <c r="J47" s="11">
        <f t="shared" si="5"/>
        <v>28</v>
      </c>
      <c r="K47" s="11">
        <f t="shared" si="5"/>
        <v>550</v>
      </c>
      <c r="L47" s="11"/>
      <c r="M47" s="11"/>
      <c r="N47" s="11"/>
      <c r="O47" s="21"/>
      <c r="P47" s="21"/>
      <c r="Q47" s="21"/>
      <c r="R47" s="21"/>
      <c r="S47" s="21"/>
      <c r="T47" s="22"/>
      <c r="U47" s="17"/>
      <c r="V47" s="17"/>
      <c r="W47" s="39">
        <f>D47+F47+G47+H47+I47+J47+K47+L47</f>
        <v>1338</v>
      </c>
    </row>
    <row r="48" spans="1:23" ht="38.25" x14ac:dyDescent="0.25">
      <c r="A48" s="45"/>
      <c r="B48" s="90" t="s">
        <v>64</v>
      </c>
      <c r="C48" s="55" t="s">
        <v>76</v>
      </c>
      <c r="D48" s="51"/>
      <c r="E48" s="51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9"/>
      <c r="U48" s="9"/>
      <c r="V48" s="10"/>
      <c r="W48" s="34"/>
    </row>
    <row r="49" spans="1:23" s="4" customFormat="1" x14ac:dyDescent="0.25">
      <c r="A49" s="40" t="s">
        <v>42</v>
      </c>
      <c r="B49" s="93">
        <v>9</v>
      </c>
      <c r="C49" s="57"/>
      <c r="D49" s="52"/>
      <c r="E49" s="5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20"/>
      <c r="U49" s="5"/>
      <c r="V49" s="3"/>
      <c r="W49" s="37"/>
    </row>
    <row r="50" spans="1:23" s="4" customFormat="1" x14ac:dyDescent="0.25">
      <c r="A50" s="40" t="s">
        <v>43</v>
      </c>
      <c r="B50" s="93"/>
      <c r="C50" s="57"/>
      <c r="D50" s="52"/>
      <c r="E50" s="5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20"/>
      <c r="U50" s="5"/>
      <c r="V50" s="3"/>
      <c r="W50" s="37"/>
    </row>
    <row r="51" spans="1:23" s="4" customFormat="1" ht="15.75" thickBot="1" x14ac:dyDescent="0.3">
      <c r="A51" s="46" t="s">
        <v>45</v>
      </c>
      <c r="B51" s="94"/>
      <c r="C51" s="69"/>
      <c r="D51" s="53"/>
      <c r="E51" s="53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1"/>
      <c r="U51" s="32"/>
      <c r="V51" s="30"/>
      <c r="W51" s="38"/>
    </row>
    <row r="52" spans="1:23" s="6" customFormat="1" ht="19.5" thickBot="1" x14ac:dyDescent="0.3">
      <c r="A52" s="44" t="s">
        <v>44</v>
      </c>
      <c r="B52" s="58">
        <f>SUM(B49:B51)</f>
        <v>9</v>
      </c>
      <c r="C52" s="112">
        <f>B52</f>
        <v>9</v>
      </c>
      <c r="D52" s="50"/>
      <c r="E52" s="50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8"/>
      <c r="U52" s="12"/>
      <c r="V52" s="11"/>
      <c r="W52" s="36"/>
    </row>
    <row r="53" spans="1:23" s="6" customFormat="1" ht="43.5" customHeight="1" thickBot="1" x14ac:dyDescent="0.35">
      <c r="A53" s="44"/>
      <c r="B53" s="167" t="s">
        <v>138</v>
      </c>
      <c r="C53" s="168"/>
      <c r="D53" s="124"/>
      <c r="E53" s="124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6"/>
      <c r="U53" s="127"/>
      <c r="V53" s="169" t="s">
        <v>139</v>
      </c>
      <c r="W53" s="170"/>
    </row>
    <row r="54" spans="1:23" ht="19.5" thickBot="1" x14ac:dyDescent="0.3">
      <c r="A54" s="47" t="s">
        <v>40</v>
      </c>
      <c r="B54" s="74"/>
      <c r="C54" s="112">
        <f>C52+C47+C42+C18</f>
        <v>1391</v>
      </c>
      <c r="D54" s="54"/>
      <c r="E54" s="54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2"/>
      <c r="U54" s="17"/>
      <c r="V54" s="21"/>
      <c r="W54" s="39">
        <f>W47+W42+W18</f>
        <v>18730</v>
      </c>
    </row>
  </sheetData>
  <mergeCells count="5">
    <mergeCell ref="W2:W3"/>
    <mergeCell ref="D2:V2"/>
    <mergeCell ref="B2:C2"/>
    <mergeCell ref="B53:C53"/>
    <mergeCell ref="V53:W53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6C08E-722C-4E39-8CFE-E53B8BB69D8F}">
  <dimension ref="A1:AJ71"/>
  <sheetViews>
    <sheetView tabSelected="1" topLeftCell="E1" zoomScale="64" zoomScaleNormal="64" workbookViewId="0">
      <selection activeCell="AJ53" sqref="AJ53"/>
    </sheetView>
  </sheetViews>
  <sheetFormatPr defaultRowHeight="15" x14ac:dyDescent="0.25"/>
  <cols>
    <col min="1" max="1" width="14.28515625" customWidth="1"/>
    <col min="2" max="2" width="9.5703125" customWidth="1"/>
    <col min="36" max="36" width="9.85546875" bestFit="1" customWidth="1"/>
  </cols>
  <sheetData>
    <row r="1" spans="1:36" ht="15.75" thickBot="1" x14ac:dyDescent="0.3">
      <c r="A1">
        <v>2026</v>
      </c>
      <c r="C1" s="171" t="s">
        <v>79</v>
      </c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17"/>
      <c r="X1" s="60"/>
      <c r="Y1" s="173"/>
      <c r="Z1" s="173"/>
      <c r="AA1" s="172"/>
      <c r="AB1" s="173"/>
      <c r="AC1" s="173"/>
      <c r="AD1" s="173"/>
      <c r="AE1" s="173"/>
      <c r="AF1" s="172"/>
      <c r="AG1" s="173"/>
      <c r="AH1" s="173"/>
      <c r="AI1" s="172"/>
      <c r="AJ1" s="174"/>
    </row>
    <row r="2" spans="1:36" s="28" customFormat="1" ht="117" customHeight="1" thickBot="1" x14ac:dyDescent="0.3">
      <c r="A2" s="16"/>
      <c r="B2" s="116" t="s">
        <v>137</v>
      </c>
      <c r="C2" s="107" t="s">
        <v>66</v>
      </c>
      <c r="D2" s="59" t="s">
        <v>71</v>
      </c>
      <c r="E2" s="63" t="s">
        <v>72</v>
      </c>
      <c r="F2" s="59" t="s">
        <v>114</v>
      </c>
      <c r="G2" s="59" t="s">
        <v>82</v>
      </c>
      <c r="H2" s="63" t="s">
        <v>70</v>
      </c>
      <c r="I2" s="64" t="s">
        <v>140</v>
      </c>
      <c r="J2" s="63" t="s">
        <v>117</v>
      </c>
      <c r="K2" s="64" t="s">
        <v>141</v>
      </c>
      <c r="L2" s="59" t="s">
        <v>67</v>
      </c>
      <c r="M2" s="63" t="s">
        <v>78</v>
      </c>
      <c r="N2" s="133" t="s">
        <v>142</v>
      </c>
      <c r="O2" s="107" t="s">
        <v>69</v>
      </c>
      <c r="P2" s="63" t="s">
        <v>73</v>
      </c>
      <c r="Q2" s="133" t="s">
        <v>143</v>
      </c>
      <c r="R2" s="134" t="s">
        <v>88</v>
      </c>
      <c r="S2" s="59" t="s">
        <v>123</v>
      </c>
      <c r="T2" s="63" t="s">
        <v>74</v>
      </c>
      <c r="U2" s="64" t="s">
        <v>144</v>
      </c>
      <c r="V2" s="134" t="s">
        <v>122</v>
      </c>
      <c r="W2" s="64" t="s">
        <v>145</v>
      </c>
      <c r="X2" s="64" t="s">
        <v>80</v>
      </c>
      <c r="Y2" s="108" t="s">
        <v>75</v>
      </c>
      <c r="Z2" s="63" t="s">
        <v>115</v>
      </c>
      <c r="AA2" s="133" t="s">
        <v>143</v>
      </c>
      <c r="AB2" s="142" t="s">
        <v>114</v>
      </c>
      <c r="AC2" s="63" t="s">
        <v>72</v>
      </c>
      <c r="AD2" s="64" t="s">
        <v>140</v>
      </c>
      <c r="AE2" s="134" t="s">
        <v>116</v>
      </c>
      <c r="AF2" s="133" t="s">
        <v>142</v>
      </c>
      <c r="AG2" s="134" t="s">
        <v>120</v>
      </c>
      <c r="AH2" s="63" t="s">
        <v>121</v>
      </c>
      <c r="AI2" s="147" t="s">
        <v>144</v>
      </c>
      <c r="AJ2" s="64" t="s">
        <v>81</v>
      </c>
    </row>
    <row r="3" spans="1:36" s="28" customFormat="1" x14ac:dyDescent="0.25">
      <c r="A3" s="41" t="s">
        <v>0</v>
      </c>
      <c r="B3" s="128"/>
      <c r="C3" s="51">
        <v>700</v>
      </c>
      <c r="D3" s="10"/>
      <c r="E3" s="19"/>
      <c r="F3" s="10"/>
      <c r="G3" s="10"/>
      <c r="H3" s="19"/>
      <c r="I3" s="65"/>
      <c r="J3" s="19"/>
      <c r="K3" s="65"/>
      <c r="L3" s="10">
        <v>1500</v>
      </c>
      <c r="M3" s="19"/>
      <c r="N3" s="27"/>
      <c r="O3" s="51"/>
      <c r="P3" s="19"/>
      <c r="Q3" s="27"/>
      <c r="R3" s="135">
        <v>900</v>
      </c>
      <c r="S3" s="10"/>
      <c r="T3" s="19">
        <v>200</v>
      </c>
      <c r="U3" s="65"/>
      <c r="V3" s="135"/>
      <c r="W3" s="65"/>
      <c r="X3" s="65">
        <f t="shared" ref="X3:X16" si="0">SUM(C3:V3)</f>
        <v>3300</v>
      </c>
      <c r="Y3" s="9"/>
      <c r="Z3" s="19"/>
      <c r="AA3" s="27"/>
      <c r="AB3" s="143"/>
      <c r="AC3" s="19"/>
      <c r="AD3" s="65"/>
      <c r="AE3" s="135"/>
      <c r="AF3" s="27"/>
      <c r="AG3" s="135"/>
      <c r="AH3" s="19"/>
      <c r="AI3" s="27"/>
      <c r="AJ3" s="65">
        <f>SUM(Y3:AH3)</f>
        <v>0</v>
      </c>
    </row>
    <row r="4" spans="1:36" s="28" customFormat="1" x14ac:dyDescent="0.25">
      <c r="A4" s="41" t="s">
        <v>1</v>
      </c>
      <c r="B4" s="129"/>
      <c r="C4" s="29"/>
      <c r="D4" s="2"/>
      <c r="E4" s="14"/>
      <c r="F4" s="2"/>
      <c r="G4" s="2"/>
      <c r="H4" s="14">
        <v>950</v>
      </c>
      <c r="I4" s="27"/>
      <c r="J4" s="14"/>
      <c r="K4" s="27"/>
      <c r="L4" s="2">
        <v>2500</v>
      </c>
      <c r="M4" s="14"/>
      <c r="N4" s="27"/>
      <c r="O4" s="29"/>
      <c r="P4" s="14"/>
      <c r="Q4" s="27"/>
      <c r="R4" s="136"/>
      <c r="S4" s="2"/>
      <c r="T4" s="14"/>
      <c r="U4" s="27"/>
      <c r="V4" s="136"/>
      <c r="W4" s="65"/>
      <c r="X4" s="65">
        <f t="shared" si="0"/>
        <v>3450</v>
      </c>
      <c r="Y4" s="1"/>
      <c r="Z4" s="14"/>
      <c r="AA4" s="27"/>
      <c r="AB4" s="144"/>
      <c r="AC4" s="14"/>
      <c r="AD4" s="27"/>
      <c r="AE4" s="136"/>
      <c r="AF4" s="27"/>
      <c r="AG4" s="136"/>
      <c r="AH4" s="14"/>
      <c r="AI4" s="27"/>
      <c r="AJ4" s="65">
        <f t="shared" ref="AJ4:AJ16" si="1">SUM(Y4:AH4)</f>
        <v>0</v>
      </c>
    </row>
    <row r="5" spans="1:36" s="28" customFormat="1" x14ac:dyDescent="0.25">
      <c r="A5" s="41" t="s">
        <v>2</v>
      </c>
      <c r="B5" s="129"/>
      <c r="C5" s="29"/>
      <c r="D5" s="2"/>
      <c r="E5" s="14"/>
      <c r="F5" s="2"/>
      <c r="G5" s="2"/>
      <c r="H5" s="14"/>
      <c r="I5" s="27"/>
      <c r="J5" s="14"/>
      <c r="K5" s="27"/>
      <c r="L5" s="2"/>
      <c r="M5" s="14"/>
      <c r="N5" s="27"/>
      <c r="O5" s="29"/>
      <c r="P5" s="14"/>
      <c r="Q5" s="27"/>
      <c r="R5" s="136"/>
      <c r="S5" s="2"/>
      <c r="T5" s="14"/>
      <c r="U5" s="27"/>
      <c r="V5" s="136"/>
      <c r="W5" s="65"/>
      <c r="X5" s="65">
        <f t="shared" si="0"/>
        <v>0</v>
      </c>
      <c r="Y5" s="1"/>
      <c r="Z5" s="14"/>
      <c r="AA5" s="27"/>
      <c r="AB5" s="144">
        <v>4000</v>
      </c>
      <c r="AC5" s="14"/>
      <c r="AD5" s="27"/>
      <c r="AE5" s="136"/>
      <c r="AF5" s="27"/>
      <c r="AG5" s="136"/>
      <c r="AH5" s="14"/>
      <c r="AI5" s="27"/>
      <c r="AJ5" s="65">
        <f t="shared" si="1"/>
        <v>4000</v>
      </c>
    </row>
    <row r="6" spans="1:36" s="28" customFormat="1" x14ac:dyDescent="0.25">
      <c r="A6" s="41" t="s">
        <v>3</v>
      </c>
      <c r="B6" s="129"/>
      <c r="C6" s="29"/>
      <c r="D6" s="2">
        <v>1200</v>
      </c>
      <c r="E6" s="14"/>
      <c r="F6" s="2"/>
      <c r="G6" s="2"/>
      <c r="H6" s="14"/>
      <c r="I6" s="27"/>
      <c r="J6" s="14"/>
      <c r="K6" s="27"/>
      <c r="L6" s="2"/>
      <c r="M6" s="14"/>
      <c r="N6" s="27"/>
      <c r="O6" s="29"/>
      <c r="P6" s="14"/>
      <c r="Q6" s="27"/>
      <c r="R6" s="136"/>
      <c r="S6" s="2"/>
      <c r="T6" s="14"/>
      <c r="U6" s="27"/>
      <c r="V6" s="136"/>
      <c r="W6" s="65"/>
      <c r="X6" s="65">
        <f t="shared" si="0"/>
        <v>1200</v>
      </c>
      <c r="Y6" s="1"/>
      <c r="Z6" s="14"/>
      <c r="AA6" s="27"/>
      <c r="AB6" s="144">
        <v>3500</v>
      </c>
      <c r="AC6" s="14"/>
      <c r="AD6" s="27"/>
      <c r="AE6" s="136"/>
      <c r="AF6" s="27"/>
      <c r="AG6" s="136"/>
      <c r="AH6" s="14"/>
      <c r="AI6" s="27"/>
      <c r="AJ6" s="65">
        <f t="shared" si="1"/>
        <v>3500</v>
      </c>
    </row>
    <row r="7" spans="1:36" s="28" customFormat="1" x14ac:dyDescent="0.25">
      <c r="A7" s="41" t="s">
        <v>4</v>
      </c>
      <c r="B7" s="129"/>
      <c r="C7" s="29"/>
      <c r="D7" s="2"/>
      <c r="E7" s="14"/>
      <c r="F7" s="2"/>
      <c r="G7" s="2">
        <v>2000</v>
      </c>
      <c r="H7" s="14"/>
      <c r="I7" s="27"/>
      <c r="J7" s="14"/>
      <c r="K7" s="27"/>
      <c r="L7" s="2"/>
      <c r="M7" s="14"/>
      <c r="N7" s="27"/>
      <c r="O7" s="29"/>
      <c r="P7" s="14"/>
      <c r="Q7" s="27"/>
      <c r="R7" s="136"/>
      <c r="S7" s="2"/>
      <c r="T7" s="14"/>
      <c r="U7" s="27"/>
      <c r="V7" s="136"/>
      <c r="W7" s="65"/>
      <c r="X7" s="65">
        <f t="shared" si="0"/>
        <v>2000</v>
      </c>
      <c r="Y7" s="1">
        <v>6000</v>
      </c>
      <c r="Z7" s="14"/>
      <c r="AA7" s="27"/>
      <c r="AB7" s="144"/>
      <c r="AC7" s="14"/>
      <c r="AD7" s="27"/>
      <c r="AE7" s="136"/>
      <c r="AF7" s="27"/>
      <c r="AG7" s="136"/>
      <c r="AH7" s="14"/>
      <c r="AI7" s="27"/>
      <c r="AJ7" s="65">
        <f t="shared" si="1"/>
        <v>6000</v>
      </c>
    </row>
    <row r="8" spans="1:36" s="28" customFormat="1" x14ac:dyDescent="0.25">
      <c r="A8" s="41" t="s">
        <v>5</v>
      </c>
      <c r="B8" s="129"/>
      <c r="C8" s="29">
        <v>450</v>
      </c>
      <c r="D8" s="2"/>
      <c r="E8" s="14"/>
      <c r="F8" s="2"/>
      <c r="G8" s="2"/>
      <c r="H8" s="14"/>
      <c r="I8" s="27"/>
      <c r="J8" s="14"/>
      <c r="K8" s="27"/>
      <c r="L8" s="2"/>
      <c r="M8" s="14"/>
      <c r="N8" s="27"/>
      <c r="O8" s="29"/>
      <c r="P8" s="14"/>
      <c r="Q8" s="27"/>
      <c r="R8" s="136"/>
      <c r="S8" s="2"/>
      <c r="T8" s="14"/>
      <c r="U8" s="27"/>
      <c r="V8" s="136"/>
      <c r="W8" s="65"/>
      <c r="X8" s="65">
        <f t="shared" si="0"/>
        <v>450</v>
      </c>
      <c r="Y8" s="1"/>
      <c r="Z8" s="14"/>
      <c r="AA8" s="27"/>
      <c r="AB8" s="144"/>
      <c r="AC8" s="14"/>
      <c r="AD8" s="27"/>
      <c r="AE8" s="136"/>
      <c r="AF8" s="27"/>
      <c r="AG8" s="136"/>
      <c r="AH8" s="14"/>
      <c r="AI8" s="27"/>
      <c r="AJ8" s="65">
        <f t="shared" si="1"/>
        <v>0</v>
      </c>
    </row>
    <row r="9" spans="1:36" s="28" customFormat="1" x14ac:dyDescent="0.25">
      <c r="A9" s="41" t="s">
        <v>6</v>
      </c>
      <c r="B9" s="129"/>
      <c r="C9" s="29">
        <v>600</v>
      </c>
      <c r="D9" s="2"/>
      <c r="E9" s="14"/>
      <c r="F9" s="2">
        <v>550</v>
      </c>
      <c r="G9" s="2"/>
      <c r="H9" s="14"/>
      <c r="I9" s="27"/>
      <c r="J9" s="14"/>
      <c r="K9" s="27"/>
      <c r="L9" s="2"/>
      <c r="M9" s="14"/>
      <c r="N9" s="27"/>
      <c r="O9" s="29"/>
      <c r="P9" s="14"/>
      <c r="Q9" s="27"/>
      <c r="R9" s="136"/>
      <c r="S9" s="2"/>
      <c r="T9" s="14"/>
      <c r="U9" s="27"/>
      <c r="V9" s="136"/>
      <c r="W9" s="65"/>
      <c r="X9" s="65">
        <f t="shared" si="0"/>
        <v>1150</v>
      </c>
      <c r="Y9" s="1"/>
      <c r="Z9" s="14">
        <v>3000</v>
      </c>
      <c r="AA9" s="27"/>
      <c r="AB9" s="144"/>
      <c r="AC9" s="14"/>
      <c r="AD9" s="27"/>
      <c r="AE9" s="136">
        <v>2000</v>
      </c>
      <c r="AF9" s="27"/>
      <c r="AG9" s="136"/>
      <c r="AH9" s="14"/>
      <c r="AI9" s="27"/>
      <c r="AJ9" s="65">
        <f t="shared" si="1"/>
        <v>5000</v>
      </c>
    </row>
    <row r="10" spans="1:36" s="28" customFormat="1" x14ac:dyDescent="0.25">
      <c r="A10" s="41" t="s">
        <v>7</v>
      </c>
      <c r="B10" s="129"/>
      <c r="C10" s="29"/>
      <c r="D10" s="2"/>
      <c r="E10" s="14"/>
      <c r="F10" s="2"/>
      <c r="G10" s="2"/>
      <c r="H10" s="14">
        <v>2180</v>
      </c>
      <c r="I10" s="27"/>
      <c r="J10" s="14"/>
      <c r="K10" s="27"/>
      <c r="L10" s="2"/>
      <c r="M10" s="14"/>
      <c r="N10" s="27"/>
      <c r="O10" s="29"/>
      <c r="P10" s="14"/>
      <c r="Q10" s="27"/>
      <c r="R10" s="136"/>
      <c r="S10" s="2"/>
      <c r="T10" s="14"/>
      <c r="U10" s="27"/>
      <c r="V10" s="136"/>
      <c r="W10" s="65"/>
      <c r="X10" s="65">
        <f t="shared" si="0"/>
        <v>2180</v>
      </c>
      <c r="Y10" s="1"/>
      <c r="Z10" s="14"/>
      <c r="AA10" s="27"/>
      <c r="AB10" s="144"/>
      <c r="AC10" s="14"/>
      <c r="AD10" s="27"/>
      <c r="AE10" s="136"/>
      <c r="AF10" s="27"/>
      <c r="AG10" s="136"/>
      <c r="AH10" s="14"/>
      <c r="AI10" s="27"/>
      <c r="AJ10" s="65">
        <f t="shared" si="1"/>
        <v>0</v>
      </c>
    </row>
    <row r="11" spans="1:36" s="28" customFormat="1" x14ac:dyDescent="0.25">
      <c r="A11" s="41" t="s">
        <v>8</v>
      </c>
      <c r="B11" s="129"/>
      <c r="C11" s="29">
        <v>3500</v>
      </c>
      <c r="D11" s="2"/>
      <c r="E11" s="14"/>
      <c r="F11" s="2">
        <v>3000</v>
      </c>
      <c r="G11" s="2"/>
      <c r="H11" s="14"/>
      <c r="I11" s="27"/>
      <c r="J11" s="14">
        <v>1500</v>
      </c>
      <c r="K11" s="27"/>
      <c r="L11" s="2">
        <v>2000</v>
      </c>
      <c r="M11" s="14">
        <v>3500</v>
      </c>
      <c r="N11" s="27"/>
      <c r="O11" s="29"/>
      <c r="P11" s="14">
        <v>700</v>
      </c>
      <c r="Q11" s="27"/>
      <c r="R11" s="136"/>
      <c r="S11" s="2"/>
      <c r="T11" s="14"/>
      <c r="U11" s="27"/>
      <c r="V11" s="136"/>
      <c r="W11" s="65"/>
      <c r="X11" s="65">
        <f t="shared" si="0"/>
        <v>14200</v>
      </c>
      <c r="Y11" s="1"/>
      <c r="Z11" s="14"/>
      <c r="AA11" s="27"/>
      <c r="AB11" s="144"/>
      <c r="AC11" s="14"/>
      <c r="AD11" s="27"/>
      <c r="AE11" s="136"/>
      <c r="AF11" s="27"/>
      <c r="AG11" s="136"/>
      <c r="AH11" s="14"/>
      <c r="AI11" s="27"/>
      <c r="AJ11" s="65">
        <f t="shared" si="1"/>
        <v>0</v>
      </c>
    </row>
    <row r="12" spans="1:36" s="28" customFormat="1" x14ac:dyDescent="0.25">
      <c r="A12" s="41" t="s">
        <v>9</v>
      </c>
      <c r="B12" s="129"/>
      <c r="C12" s="29"/>
      <c r="D12" s="2"/>
      <c r="E12" s="14"/>
      <c r="F12" s="2"/>
      <c r="G12" s="2"/>
      <c r="H12" s="14">
        <v>11000</v>
      </c>
      <c r="I12" s="27"/>
      <c r="J12" s="14"/>
      <c r="K12" s="27"/>
      <c r="L12" s="2"/>
      <c r="M12" s="14"/>
      <c r="N12" s="27"/>
      <c r="O12" s="29"/>
      <c r="P12" s="14"/>
      <c r="Q12" s="27"/>
      <c r="R12" s="136"/>
      <c r="S12" s="2"/>
      <c r="T12" s="14"/>
      <c r="U12" s="27"/>
      <c r="V12" s="136"/>
      <c r="W12" s="65"/>
      <c r="X12" s="65">
        <f t="shared" si="0"/>
        <v>11000</v>
      </c>
      <c r="Y12" s="1"/>
      <c r="Z12" s="14"/>
      <c r="AA12" s="27"/>
      <c r="AB12" s="144"/>
      <c r="AC12" s="14"/>
      <c r="AD12" s="27"/>
      <c r="AE12" s="136"/>
      <c r="AF12" s="27"/>
      <c r="AG12" s="136"/>
      <c r="AH12" s="14"/>
      <c r="AI12" s="27"/>
      <c r="AJ12" s="65">
        <f t="shared" si="1"/>
        <v>0</v>
      </c>
    </row>
    <row r="13" spans="1:36" s="28" customFormat="1" x14ac:dyDescent="0.25">
      <c r="A13" s="41" t="s">
        <v>10</v>
      </c>
      <c r="B13" s="129"/>
      <c r="C13" s="29"/>
      <c r="D13" s="2"/>
      <c r="E13" s="14">
        <v>400</v>
      </c>
      <c r="F13" s="2"/>
      <c r="G13" s="2"/>
      <c r="H13" s="14"/>
      <c r="I13" s="27"/>
      <c r="J13" s="14"/>
      <c r="K13" s="27"/>
      <c r="L13" s="2"/>
      <c r="M13" s="14"/>
      <c r="N13" s="27"/>
      <c r="O13" s="29"/>
      <c r="P13" s="14"/>
      <c r="Q13" s="27"/>
      <c r="R13" s="136"/>
      <c r="S13" s="2"/>
      <c r="T13" s="14"/>
      <c r="U13" s="27"/>
      <c r="V13" s="136"/>
      <c r="W13" s="65"/>
      <c r="X13" s="65">
        <f t="shared" si="0"/>
        <v>400</v>
      </c>
      <c r="Y13" s="1"/>
      <c r="Z13" s="14"/>
      <c r="AA13" s="27"/>
      <c r="AB13" s="144"/>
      <c r="AC13" s="14">
        <v>1200</v>
      </c>
      <c r="AD13" s="27"/>
      <c r="AE13" s="136"/>
      <c r="AF13" s="27"/>
      <c r="AG13" s="136"/>
      <c r="AH13" s="14"/>
      <c r="AI13" s="27"/>
      <c r="AJ13" s="65">
        <f t="shared" si="1"/>
        <v>1200</v>
      </c>
    </row>
    <row r="14" spans="1:36" s="28" customFormat="1" x14ac:dyDescent="0.25">
      <c r="A14" s="41" t="s">
        <v>11</v>
      </c>
      <c r="B14" s="129"/>
      <c r="C14" s="29"/>
      <c r="D14" s="2"/>
      <c r="E14" s="14"/>
      <c r="F14" s="2"/>
      <c r="G14" s="2"/>
      <c r="H14" s="14"/>
      <c r="I14" s="27"/>
      <c r="J14" s="14"/>
      <c r="K14" s="27"/>
      <c r="L14" s="2"/>
      <c r="M14" s="14"/>
      <c r="N14" s="27"/>
      <c r="O14" s="29">
        <v>1500</v>
      </c>
      <c r="P14" s="14"/>
      <c r="Q14" s="27"/>
      <c r="R14" s="136"/>
      <c r="S14" s="2">
        <v>500</v>
      </c>
      <c r="T14" s="14">
        <v>2300</v>
      </c>
      <c r="U14" s="27"/>
      <c r="V14" s="136">
        <v>500</v>
      </c>
      <c r="W14" s="65"/>
      <c r="X14" s="65">
        <f t="shared" si="0"/>
        <v>4800</v>
      </c>
      <c r="Y14" s="1"/>
      <c r="Z14" s="14"/>
      <c r="AA14" s="27"/>
      <c r="AB14" s="144"/>
      <c r="AC14" s="14"/>
      <c r="AD14" s="27"/>
      <c r="AE14" s="136"/>
      <c r="AF14" s="27"/>
      <c r="AG14" s="136">
        <v>2000</v>
      </c>
      <c r="AH14" s="14">
        <v>2000</v>
      </c>
      <c r="AI14" s="27"/>
      <c r="AJ14" s="65">
        <f t="shared" si="1"/>
        <v>4000</v>
      </c>
    </row>
    <row r="15" spans="1:36" s="28" customFormat="1" x14ac:dyDescent="0.25">
      <c r="A15" s="41" t="s">
        <v>58</v>
      </c>
      <c r="B15" s="129"/>
      <c r="C15" s="29">
        <v>200</v>
      </c>
      <c r="D15" s="2"/>
      <c r="E15" s="14"/>
      <c r="F15" s="2"/>
      <c r="G15" s="2"/>
      <c r="H15" s="14">
        <v>700</v>
      </c>
      <c r="I15" s="27"/>
      <c r="J15" s="14"/>
      <c r="K15" s="27"/>
      <c r="L15" s="2">
        <v>2000</v>
      </c>
      <c r="M15" s="14"/>
      <c r="N15" s="27"/>
      <c r="O15" s="29"/>
      <c r="P15" s="14">
        <v>8000</v>
      </c>
      <c r="Q15" s="27"/>
      <c r="R15" s="136"/>
      <c r="S15" s="2"/>
      <c r="T15" s="14">
        <v>4000</v>
      </c>
      <c r="U15" s="27"/>
      <c r="V15" s="136"/>
      <c r="W15" s="65"/>
      <c r="X15" s="65">
        <f t="shared" si="0"/>
        <v>14900</v>
      </c>
      <c r="Y15" s="1"/>
      <c r="Z15" s="14"/>
      <c r="AA15" s="27"/>
      <c r="AB15" s="144"/>
      <c r="AC15" s="14"/>
      <c r="AD15" s="27"/>
      <c r="AE15" s="136"/>
      <c r="AF15" s="27"/>
      <c r="AG15" s="136"/>
      <c r="AH15" s="14"/>
      <c r="AI15" s="27"/>
      <c r="AJ15" s="65">
        <f t="shared" si="1"/>
        <v>0</v>
      </c>
    </row>
    <row r="16" spans="1:36" s="28" customFormat="1" ht="15.75" thickBot="1" x14ac:dyDescent="0.3">
      <c r="A16" s="61" t="s">
        <v>41</v>
      </c>
      <c r="B16" s="130"/>
      <c r="C16" s="49"/>
      <c r="D16" s="8"/>
      <c r="E16" s="15"/>
      <c r="F16" s="8"/>
      <c r="G16" s="8"/>
      <c r="H16" s="15"/>
      <c r="I16" s="66"/>
      <c r="J16" s="15"/>
      <c r="K16" s="66"/>
      <c r="L16" s="8"/>
      <c r="M16" s="15"/>
      <c r="N16" s="66"/>
      <c r="O16" s="49"/>
      <c r="P16" s="15"/>
      <c r="Q16" s="66"/>
      <c r="R16" s="137"/>
      <c r="S16" s="8"/>
      <c r="T16" s="15"/>
      <c r="U16" s="66"/>
      <c r="V16" s="137"/>
      <c r="W16" s="140"/>
      <c r="X16" s="140">
        <f t="shared" si="0"/>
        <v>0</v>
      </c>
      <c r="Y16" s="7"/>
      <c r="Z16" s="15"/>
      <c r="AA16" s="66"/>
      <c r="AB16" s="145"/>
      <c r="AC16" s="15"/>
      <c r="AD16" s="66"/>
      <c r="AE16" s="137"/>
      <c r="AF16" s="66"/>
      <c r="AG16" s="137"/>
      <c r="AH16" s="15"/>
      <c r="AI16" s="66"/>
      <c r="AJ16" s="140">
        <f t="shared" si="1"/>
        <v>0</v>
      </c>
    </row>
    <row r="17" spans="1:36" s="28" customFormat="1" ht="19.5" thickBot="1" x14ac:dyDescent="0.3">
      <c r="A17" s="44" t="s">
        <v>34</v>
      </c>
      <c r="B17" s="131">
        <v>530</v>
      </c>
      <c r="C17" s="54">
        <f>SUM(C3:C16)</f>
        <v>5450</v>
      </c>
      <c r="D17" s="139">
        <f>SUM(D5:D16)</f>
        <v>1200</v>
      </c>
      <c r="E17" s="151">
        <f>SUM(E3:E16)</f>
        <v>400</v>
      </c>
      <c r="F17" s="21">
        <f>SUM(F3:F16)</f>
        <v>3550</v>
      </c>
      <c r="G17" s="21">
        <f>SUM(G3:G16)</f>
        <v>2000</v>
      </c>
      <c r="H17" s="152">
        <f>SUM(H3:H16)</f>
        <v>14830</v>
      </c>
      <c r="I17" s="131">
        <f>H17+G17+F17+E17+D17+C17</f>
        <v>27430</v>
      </c>
      <c r="J17" s="22">
        <f>SUM(J3:J16)</f>
        <v>1500</v>
      </c>
      <c r="K17" s="131">
        <f>J17</f>
        <v>1500</v>
      </c>
      <c r="L17" s="21">
        <f>SUM(L3:L16)</f>
        <v>8000</v>
      </c>
      <c r="M17" s="22">
        <f>SUM(M3:M16)</f>
        <v>3500</v>
      </c>
      <c r="N17" s="153">
        <f>L17+M17</f>
        <v>11500</v>
      </c>
      <c r="O17" s="54">
        <f t="shared" ref="O17:T17" si="2">SUM(O3:O16)</f>
        <v>1500</v>
      </c>
      <c r="P17" s="152">
        <f>SUM(P3:P16)</f>
        <v>8700</v>
      </c>
      <c r="Q17" s="131">
        <f>O17+P17</f>
        <v>10200</v>
      </c>
      <c r="R17" s="54">
        <f>SUM(R3:R16)</f>
        <v>900</v>
      </c>
      <c r="S17" s="151">
        <f>SUM(S3:S16)</f>
        <v>500</v>
      </c>
      <c r="T17" s="22">
        <f t="shared" si="2"/>
        <v>6500</v>
      </c>
      <c r="U17" s="153">
        <f>R17+S17+T17</f>
        <v>7900</v>
      </c>
      <c r="V17" s="154">
        <f>SUM(V3:V16)</f>
        <v>500</v>
      </c>
      <c r="W17" s="153">
        <f>V17</f>
        <v>500</v>
      </c>
      <c r="X17" s="131">
        <f>W17+U17+Q17+N17+K17+I17+B17</f>
        <v>59560</v>
      </c>
      <c r="Y17" s="12">
        <f t="shared" ref="Y17" si="3">SUM(Y3:Y16)</f>
        <v>6000</v>
      </c>
      <c r="Z17" s="152">
        <f>SUM(Z3:Z16)</f>
        <v>3000</v>
      </c>
      <c r="AA17" s="131">
        <f>Z17+Y17</f>
        <v>9000</v>
      </c>
      <c r="AB17" s="146">
        <f>SUM(AB3:AB16)</f>
        <v>7500</v>
      </c>
      <c r="AC17" s="22">
        <f>SUM(AC3:AC16)</f>
        <v>1200</v>
      </c>
      <c r="AD17" s="131">
        <f>AB17+AC17</f>
        <v>8700</v>
      </c>
      <c r="AE17" s="139">
        <f>SUM(AE3:AE16)</f>
        <v>2000</v>
      </c>
      <c r="AF17" s="131">
        <f>AE17</f>
        <v>2000</v>
      </c>
      <c r="AG17" s="139">
        <f>SUM(AG3:AG16)</f>
        <v>2000</v>
      </c>
      <c r="AH17" s="22">
        <f>SUM(AH3:AH16)</f>
        <v>2000</v>
      </c>
      <c r="AI17" s="131">
        <f>AG17+AH17</f>
        <v>4000</v>
      </c>
      <c r="AJ17" s="131">
        <f>AA17+AD17+AF17+AI17</f>
        <v>23700</v>
      </c>
    </row>
    <row r="18" spans="1:36" s="28" customFormat="1" ht="85.5" customHeight="1" thickBot="1" x14ac:dyDescent="0.3">
      <c r="A18" s="62"/>
      <c r="B18" s="24" t="s">
        <v>85</v>
      </c>
      <c r="C18" s="24" t="s">
        <v>124</v>
      </c>
      <c r="D18" s="25" t="s">
        <v>86</v>
      </c>
      <c r="E18" s="133" t="s">
        <v>140</v>
      </c>
      <c r="F18" s="48" t="s">
        <v>89</v>
      </c>
      <c r="G18" s="25" t="s">
        <v>83</v>
      </c>
      <c r="H18" s="132" t="s">
        <v>141</v>
      </c>
      <c r="I18" s="48" t="s">
        <v>87</v>
      </c>
      <c r="J18" s="24" t="s">
        <v>129</v>
      </c>
      <c r="K18" s="24" t="s">
        <v>78</v>
      </c>
      <c r="L18" s="24" t="s">
        <v>84</v>
      </c>
      <c r="M18" s="25" t="s">
        <v>67</v>
      </c>
      <c r="N18" s="133" t="s">
        <v>142</v>
      </c>
      <c r="O18" s="25" t="s">
        <v>128</v>
      </c>
      <c r="P18" s="132" t="s">
        <v>144</v>
      </c>
      <c r="Q18" s="48" t="s">
        <v>130</v>
      </c>
      <c r="R18" s="25" t="s">
        <v>125</v>
      </c>
      <c r="S18" s="133" t="s">
        <v>145</v>
      </c>
      <c r="T18" s="48"/>
      <c r="U18" s="149"/>
      <c r="V18" s="2"/>
      <c r="W18" s="14"/>
      <c r="X18" s="147" t="s">
        <v>80</v>
      </c>
      <c r="Y18" s="25" t="s">
        <v>126</v>
      </c>
      <c r="Z18" s="133" t="s">
        <v>140</v>
      </c>
      <c r="AA18" s="155" t="s">
        <v>127</v>
      </c>
      <c r="AB18" s="133" t="s">
        <v>143</v>
      </c>
      <c r="AC18" s="48" t="s">
        <v>67</v>
      </c>
      <c r="AD18" s="25" t="s">
        <v>78</v>
      </c>
      <c r="AE18" s="147" t="s">
        <v>142</v>
      </c>
      <c r="AF18" s="48"/>
      <c r="AG18" s="25"/>
      <c r="AH18" s="25"/>
      <c r="AI18" s="138"/>
      <c r="AJ18" s="150" t="s">
        <v>81</v>
      </c>
    </row>
    <row r="19" spans="1:36" s="28" customFormat="1" x14ac:dyDescent="0.25">
      <c r="A19" s="41" t="s">
        <v>12</v>
      </c>
      <c r="B19" s="2"/>
      <c r="C19" s="2"/>
      <c r="D19" s="14"/>
      <c r="E19" s="27"/>
      <c r="F19" s="29"/>
      <c r="G19" s="14">
        <v>200</v>
      </c>
      <c r="H19" s="27"/>
      <c r="I19" s="29"/>
      <c r="J19" s="2"/>
      <c r="K19" s="2"/>
      <c r="L19" s="2"/>
      <c r="M19" s="14">
        <v>1000</v>
      </c>
      <c r="N19" s="27"/>
      <c r="O19" s="14"/>
      <c r="P19" s="27"/>
      <c r="Q19" s="29"/>
      <c r="R19" s="14"/>
      <c r="S19" s="27"/>
      <c r="T19" s="29"/>
      <c r="U19" s="2"/>
      <c r="V19" s="2"/>
      <c r="W19" s="14"/>
      <c r="X19" s="27">
        <f>M19+G19</f>
        <v>1200</v>
      </c>
      <c r="Y19" s="14"/>
      <c r="Z19" s="27"/>
      <c r="AA19" s="136"/>
      <c r="AB19" s="27"/>
      <c r="AC19" s="29"/>
      <c r="AD19" s="14"/>
      <c r="AE19" s="27"/>
      <c r="AF19" s="29"/>
      <c r="AG19" s="14"/>
      <c r="AH19" s="14"/>
      <c r="AI19" s="136"/>
      <c r="AJ19" s="27">
        <f t="shared" ref="AJ19:AJ40" si="4">SUM(Y19:AH19)</f>
        <v>0</v>
      </c>
    </row>
    <row r="20" spans="1:36" s="28" customFormat="1" x14ac:dyDescent="0.25">
      <c r="A20" s="41" t="s">
        <v>13</v>
      </c>
      <c r="B20" s="2"/>
      <c r="C20" s="2">
        <v>950</v>
      </c>
      <c r="D20" s="14"/>
      <c r="E20" s="27"/>
      <c r="F20" s="29"/>
      <c r="G20" s="14"/>
      <c r="H20" s="27"/>
      <c r="I20" s="29"/>
      <c r="J20" s="2"/>
      <c r="K20" s="2"/>
      <c r="L20" s="2"/>
      <c r="M20" s="14">
        <v>1700</v>
      </c>
      <c r="N20" s="27"/>
      <c r="O20" s="14"/>
      <c r="P20" s="27"/>
      <c r="Q20" s="29"/>
      <c r="R20" s="14"/>
      <c r="S20" s="27"/>
      <c r="T20" s="29"/>
      <c r="U20" s="2"/>
      <c r="V20" s="2"/>
      <c r="W20" s="14"/>
      <c r="X20" s="27">
        <f>M20+C20</f>
        <v>2650</v>
      </c>
      <c r="Y20" s="14"/>
      <c r="Z20" s="27"/>
      <c r="AA20" s="136"/>
      <c r="AB20" s="27"/>
      <c r="AC20" s="29"/>
      <c r="AD20" s="14"/>
      <c r="AE20" s="27"/>
      <c r="AF20" s="29"/>
      <c r="AG20" s="14"/>
      <c r="AH20" s="14"/>
      <c r="AI20" s="136"/>
      <c r="AJ20" s="27">
        <f t="shared" si="4"/>
        <v>0</v>
      </c>
    </row>
    <row r="21" spans="1:36" s="28" customFormat="1" x14ac:dyDescent="0.25">
      <c r="A21" s="41" t="s">
        <v>14</v>
      </c>
      <c r="B21" s="2">
        <v>300</v>
      </c>
      <c r="C21" s="2"/>
      <c r="D21" s="14"/>
      <c r="E21" s="27"/>
      <c r="F21" s="29"/>
      <c r="G21" s="14"/>
      <c r="H21" s="27"/>
      <c r="I21" s="29"/>
      <c r="J21" s="2"/>
      <c r="K21" s="2"/>
      <c r="L21" s="2">
        <v>175</v>
      </c>
      <c r="M21" s="14"/>
      <c r="N21" s="27"/>
      <c r="O21" s="14">
        <v>100</v>
      </c>
      <c r="P21" s="27"/>
      <c r="Q21" s="29"/>
      <c r="R21" s="14"/>
      <c r="S21" s="27"/>
      <c r="T21" s="29"/>
      <c r="U21" s="2"/>
      <c r="V21" s="2"/>
      <c r="W21" s="14"/>
      <c r="X21" s="27">
        <f>O21+L21+B21</f>
        <v>575</v>
      </c>
      <c r="Y21" s="14"/>
      <c r="Z21" s="27"/>
      <c r="AA21" s="136"/>
      <c r="AB21" s="27"/>
      <c r="AC21" s="29"/>
      <c r="AD21" s="14"/>
      <c r="AE21" s="27"/>
      <c r="AF21" s="29"/>
      <c r="AG21" s="14"/>
      <c r="AH21" s="14"/>
      <c r="AI21" s="136"/>
      <c r="AJ21" s="27">
        <f t="shared" si="4"/>
        <v>0</v>
      </c>
    </row>
    <row r="22" spans="1:36" s="28" customFormat="1" x14ac:dyDescent="0.25">
      <c r="A22" s="41" t="s">
        <v>15</v>
      </c>
      <c r="B22" s="2"/>
      <c r="C22" s="2">
        <v>5000</v>
      </c>
      <c r="D22" s="14"/>
      <c r="E22" s="27"/>
      <c r="F22" s="29">
        <v>200</v>
      </c>
      <c r="G22" s="14"/>
      <c r="H22" s="27"/>
      <c r="I22" s="29"/>
      <c r="J22" s="2"/>
      <c r="K22" s="2"/>
      <c r="L22" s="2"/>
      <c r="M22" s="14"/>
      <c r="N22" s="27"/>
      <c r="O22" s="14"/>
      <c r="P22" s="27"/>
      <c r="Q22" s="29"/>
      <c r="R22" s="14">
        <v>100</v>
      </c>
      <c r="S22" s="27"/>
      <c r="T22" s="29"/>
      <c r="U22" s="2"/>
      <c r="V22" s="2"/>
      <c r="W22" s="14"/>
      <c r="X22" s="27">
        <f>R22+F22+C22</f>
        <v>5300</v>
      </c>
      <c r="Y22" s="14"/>
      <c r="Z22" s="27"/>
      <c r="AA22" s="136"/>
      <c r="AB22" s="27"/>
      <c r="AC22" s="29"/>
      <c r="AD22" s="14">
        <v>450</v>
      </c>
      <c r="AE22" s="27"/>
      <c r="AF22" s="29"/>
      <c r="AG22" s="14"/>
      <c r="AH22" s="14"/>
      <c r="AI22" s="136"/>
      <c r="AJ22" s="27">
        <f t="shared" si="4"/>
        <v>450</v>
      </c>
    </row>
    <row r="23" spans="1:36" s="28" customFormat="1" x14ac:dyDescent="0.25">
      <c r="A23" s="41" t="s">
        <v>16</v>
      </c>
      <c r="B23" s="2"/>
      <c r="C23" s="2"/>
      <c r="D23" s="14"/>
      <c r="E23" s="27"/>
      <c r="F23" s="29"/>
      <c r="G23" s="14"/>
      <c r="H23" s="27"/>
      <c r="I23" s="29"/>
      <c r="J23" s="2"/>
      <c r="K23" s="2"/>
      <c r="L23" s="2"/>
      <c r="M23" s="14"/>
      <c r="N23" s="27"/>
      <c r="O23" s="14"/>
      <c r="P23" s="27"/>
      <c r="Q23" s="29"/>
      <c r="R23" s="14"/>
      <c r="S23" s="27"/>
      <c r="T23" s="29"/>
      <c r="U23" s="2"/>
      <c r="V23" s="2"/>
      <c r="W23" s="14"/>
      <c r="X23" s="27">
        <f>I23</f>
        <v>0</v>
      </c>
      <c r="Y23" s="14">
        <v>600</v>
      </c>
      <c r="Z23" s="27"/>
      <c r="AA23" s="136"/>
      <c r="AB23" s="27"/>
      <c r="AC23" s="29"/>
      <c r="AD23" s="14"/>
      <c r="AE23" s="27"/>
      <c r="AF23" s="29"/>
      <c r="AG23" s="14"/>
      <c r="AH23" s="14"/>
      <c r="AI23" s="136"/>
      <c r="AJ23" s="27">
        <f t="shared" si="4"/>
        <v>600</v>
      </c>
    </row>
    <row r="24" spans="1:36" s="28" customFormat="1" x14ac:dyDescent="0.25">
      <c r="A24" s="41" t="s">
        <v>17</v>
      </c>
      <c r="B24" s="2"/>
      <c r="C24" s="2"/>
      <c r="D24" s="14"/>
      <c r="E24" s="27"/>
      <c r="F24" s="29"/>
      <c r="G24" s="14"/>
      <c r="H24" s="27"/>
      <c r="I24" s="29"/>
      <c r="J24" s="2"/>
      <c r="K24" s="2"/>
      <c r="L24" s="2">
        <v>250</v>
      </c>
      <c r="M24" s="14"/>
      <c r="N24" s="27"/>
      <c r="O24" s="14"/>
      <c r="P24" s="27"/>
      <c r="Q24" s="29"/>
      <c r="R24" s="14"/>
      <c r="S24" s="27"/>
      <c r="T24" s="29"/>
      <c r="U24" s="2"/>
      <c r="V24" s="2"/>
      <c r="W24" s="14"/>
      <c r="X24" s="27">
        <f>L24</f>
        <v>250</v>
      </c>
      <c r="Y24" s="14"/>
      <c r="Z24" s="27"/>
      <c r="AA24" s="136"/>
      <c r="AB24" s="27"/>
      <c r="AC24" s="29"/>
      <c r="AD24" s="14"/>
      <c r="AE24" s="27"/>
      <c r="AF24" s="29"/>
      <c r="AG24" s="14"/>
      <c r="AH24" s="14"/>
      <c r="AI24" s="136"/>
      <c r="AJ24" s="27">
        <f t="shared" si="4"/>
        <v>0</v>
      </c>
    </row>
    <row r="25" spans="1:36" s="28" customFormat="1" x14ac:dyDescent="0.25">
      <c r="A25" s="41" t="s">
        <v>18</v>
      </c>
      <c r="B25" s="2"/>
      <c r="C25" s="2"/>
      <c r="D25" s="14"/>
      <c r="E25" s="27"/>
      <c r="F25" s="29"/>
      <c r="G25" s="14"/>
      <c r="H25" s="27"/>
      <c r="I25" s="29"/>
      <c r="J25" s="2"/>
      <c r="K25" s="2"/>
      <c r="L25" s="2"/>
      <c r="M25" s="14"/>
      <c r="N25" s="27"/>
      <c r="O25" s="14"/>
      <c r="P25" s="27"/>
      <c r="Q25" s="29"/>
      <c r="R25" s="14"/>
      <c r="S25" s="27"/>
      <c r="T25" s="29"/>
      <c r="U25" s="2"/>
      <c r="V25" s="2"/>
      <c r="W25" s="14"/>
      <c r="X25" s="27">
        <f>R25</f>
        <v>0</v>
      </c>
      <c r="Y25" s="14"/>
      <c r="Z25" s="27"/>
      <c r="AA25" s="136"/>
      <c r="AB25" s="27"/>
      <c r="AC25" s="29"/>
      <c r="AD25" s="14"/>
      <c r="AE25" s="27"/>
      <c r="AF25" s="29"/>
      <c r="AG25" s="14"/>
      <c r="AH25" s="14"/>
      <c r="AI25" s="136"/>
      <c r="AJ25" s="27">
        <f t="shared" si="4"/>
        <v>0</v>
      </c>
    </row>
    <row r="26" spans="1:36" s="28" customFormat="1" x14ac:dyDescent="0.25">
      <c r="A26" s="41" t="s">
        <v>19</v>
      </c>
      <c r="B26" s="2"/>
      <c r="C26" s="2"/>
      <c r="D26" s="14"/>
      <c r="E26" s="27"/>
      <c r="F26" s="29"/>
      <c r="G26" s="14">
        <v>3500</v>
      </c>
      <c r="H26" s="27"/>
      <c r="I26" s="29">
        <v>500</v>
      </c>
      <c r="J26" s="2"/>
      <c r="K26" s="2"/>
      <c r="L26" s="2">
        <v>1000</v>
      </c>
      <c r="M26" s="14"/>
      <c r="N26" s="27"/>
      <c r="O26" s="14"/>
      <c r="P26" s="27"/>
      <c r="Q26" s="29"/>
      <c r="R26" s="14"/>
      <c r="S26" s="27"/>
      <c r="T26" s="29"/>
      <c r="U26" s="2"/>
      <c r="V26" s="2"/>
      <c r="W26" s="14"/>
      <c r="X26" s="27">
        <f>L26+I26+G26</f>
        <v>5000</v>
      </c>
      <c r="Y26" s="14"/>
      <c r="Z26" s="27"/>
      <c r="AA26" s="136"/>
      <c r="AB26" s="27"/>
      <c r="AC26" s="29"/>
      <c r="AD26" s="14"/>
      <c r="AE26" s="27"/>
      <c r="AF26" s="29"/>
      <c r="AG26" s="14"/>
      <c r="AH26" s="14"/>
      <c r="AI26" s="136"/>
      <c r="AJ26" s="27">
        <f t="shared" si="4"/>
        <v>0</v>
      </c>
    </row>
    <row r="27" spans="1:36" s="28" customFormat="1" x14ac:dyDescent="0.25">
      <c r="A27" s="41" t="s">
        <v>20</v>
      </c>
      <c r="B27" s="2"/>
      <c r="C27" s="2"/>
      <c r="D27" s="14"/>
      <c r="E27" s="27"/>
      <c r="F27" s="29"/>
      <c r="G27" s="14"/>
      <c r="H27" s="27"/>
      <c r="I27" s="29"/>
      <c r="J27" s="2"/>
      <c r="K27" s="2"/>
      <c r="L27" s="2"/>
      <c r="M27" s="14"/>
      <c r="N27" s="27"/>
      <c r="O27" s="14"/>
      <c r="P27" s="27"/>
      <c r="Q27" s="29"/>
      <c r="R27" s="14"/>
      <c r="S27" s="27"/>
      <c r="T27" s="29"/>
      <c r="U27" s="2"/>
      <c r="V27" s="2"/>
      <c r="W27" s="14"/>
      <c r="X27" s="27">
        <f>H27</f>
        <v>0</v>
      </c>
      <c r="Y27" s="14"/>
      <c r="Z27" s="27"/>
      <c r="AA27" s="136">
        <v>600</v>
      </c>
      <c r="AB27" s="27"/>
      <c r="AC27" s="29"/>
      <c r="AD27" s="14"/>
      <c r="AE27" s="27"/>
      <c r="AF27" s="29"/>
      <c r="AG27" s="14"/>
      <c r="AH27" s="14"/>
      <c r="AI27" s="136"/>
      <c r="AJ27" s="27">
        <f t="shared" si="4"/>
        <v>600</v>
      </c>
    </row>
    <row r="28" spans="1:36" s="28" customFormat="1" x14ac:dyDescent="0.25">
      <c r="A28" s="41" t="s">
        <v>21</v>
      </c>
      <c r="B28" s="2"/>
      <c r="C28" s="2"/>
      <c r="D28" s="14"/>
      <c r="E28" s="27"/>
      <c r="F28" s="29"/>
      <c r="G28" s="14"/>
      <c r="H28" s="27"/>
      <c r="I28" s="29"/>
      <c r="J28" s="2"/>
      <c r="K28" s="2"/>
      <c r="L28" s="2"/>
      <c r="M28" s="14"/>
      <c r="N28" s="27"/>
      <c r="O28" s="14">
        <v>20</v>
      </c>
      <c r="P28" s="27"/>
      <c r="Q28" s="29"/>
      <c r="R28" s="14"/>
      <c r="S28" s="27"/>
      <c r="T28" s="29"/>
      <c r="U28" s="2"/>
      <c r="V28" s="2"/>
      <c r="W28" s="14"/>
      <c r="X28" s="27">
        <f>O28</f>
        <v>20</v>
      </c>
      <c r="Y28" s="14"/>
      <c r="Z28" s="27"/>
      <c r="AA28" s="136"/>
      <c r="AB28" s="27"/>
      <c r="AC28" s="29"/>
      <c r="AD28" s="14"/>
      <c r="AE28" s="27"/>
      <c r="AF28" s="29"/>
      <c r="AG28" s="14"/>
      <c r="AH28" s="14"/>
      <c r="AI28" s="136"/>
      <c r="AJ28" s="27">
        <f t="shared" si="4"/>
        <v>0</v>
      </c>
    </row>
    <row r="29" spans="1:36" s="28" customFormat="1" x14ac:dyDescent="0.25">
      <c r="A29" s="41" t="s">
        <v>22</v>
      </c>
      <c r="B29" s="2">
        <v>250</v>
      </c>
      <c r="C29" s="2">
        <v>500</v>
      </c>
      <c r="D29" s="14"/>
      <c r="E29" s="27"/>
      <c r="F29" s="29"/>
      <c r="G29" s="14"/>
      <c r="H29" s="27"/>
      <c r="I29" s="29"/>
      <c r="J29" s="2"/>
      <c r="K29" s="2"/>
      <c r="L29" s="2"/>
      <c r="M29" s="14"/>
      <c r="N29" s="27"/>
      <c r="O29" s="14"/>
      <c r="P29" s="27"/>
      <c r="Q29" s="29"/>
      <c r="R29" s="14"/>
      <c r="S29" s="27"/>
      <c r="T29" s="29"/>
      <c r="U29" s="2"/>
      <c r="V29" s="2"/>
      <c r="W29" s="14"/>
      <c r="X29" s="27">
        <f>C29+B29</f>
        <v>750</v>
      </c>
      <c r="Y29" s="14"/>
      <c r="Z29" s="27"/>
      <c r="AA29" s="136"/>
      <c r="AB29" s="27"/>
      <c r="AC29" s="29">
        <v>3000</v>
      </c>
      <c r="AD29" s="14"/>
      <c r="AE29" s="27"/>
      <c r="AF29" s="29"/>
      <c r="AG29" s="14"/>
      <c r="AH29" s="14"/>
      <c r="AI29" s="136"/>
      <c r="AJ29" s="27">
        <f t="shared" si="4"/>
        <v>3000</v>
      </c>
    </row>
    <row r="30" spans="1:36" s="28" customFormat="1" x14ac:dyDescent="0.25">
      <c r="A30" s="41" t="s">
        <v>23</v>
      </c>
      <c r="B30" s="2">
        <v>960</v>
      </c>
      <c r="C30" s="2">
        <v>150</v>
      </c>
      <c r="D30" s="14"/>
      <c r="E30" s="27"/>
      <c r="F30" s="29"/>
      <c r="G30" s="14">
        <v>1500</v>
      </c>
      <c r="H30" s="27"/>
      <c r="I30" s="29"/>
      <c r="J30" s="2">
        <v>2000</v>
      </c>
      <c r="K30" s="2"/>
      <c r="L30" s="2"/>
      <c r="M30" s="14">
        <v>1000</v>
      </c>
      <c r="N30" s="27"/>
      <c r="O30" s="14"/>
      <c r="P30" s="27"/>
      <c r="Q30" s="29"/>
      <c r="R30" s="14"/>
      <c r="S30" s="27"/>
      <c r="T30" s="29"/>
      <c r="U30" s="2"/>
      <c r="V30" s="2"/>
      <c r="W30" s="14"/>
      <c r="X30" s="27">
        <f>M30+J30+G30+C30+B30</f>
        <v>5610</v>
      </c>
      <c r="Y30" s="14"/>
      <c r="Z30" s="27"/>
      <c r="AA30" s="136"/>
      <c r="AB30" s="27"/>
      <c r="AC30" s="29"/>
      <c r="AD30" s="14"/>
      <c r="AE30" s="27"/>
      <c r="AF30" s="29"/>
      <c r="AG30" s="14"/>
      <c r="AH30" s="14"/>
      <c r="AI30" s="136"/>
      <c r="AJ30" s="27">
        <f t="shared" si="4"/>
        <v>0</v>
      </c>
    </row>
    <row r="31" spans="1:36" s="28" customFormat="1" x14ac:dyDescent="0.25">
      <c r="A31" s="41" t="s">
        <v>33</v>
      </c>
      <c r="B31" s="2">
        <v>480</v>
      </c>
      <c r="C31" s="2">
        <v>1600</v>
      </c>
      <c r="D31" s="14"/>
      <c r="E31" s="27"/>
      <c r="F31" s="29"/>
      <c r="G31" s="14"/>
      <c r="H31" s="27"/>
      <c r="I31" s="29"/>
      <c r="J31" s="2"/>
      <c r="K31" s="2"/>
      <c r="L31" s="2"/>
      <c r="M31" s="14"/>
      <c r="N31" s="27"/>
      <c r="O31" s="14"/>
      <c r="P31" s="27"/>
      <c r="Q31" s="29"/>
      <c r="R31" s="14"/>
      <c r="S31" s="27"/>
      <c r="T31" s="29"/>
      <c r="U31" s="2"/>
      <c r="V31" s="2"/>
      <c r="W31" s="14"/>
      <c r="X31" s="27">
        <f>C31+B31</f>
        <v>2080</v>
      </c>
      <c r="Y31" s="14"/>
      <c r="Z31" s="27"/>
      <c r="AA31" s="136"/>
      <c r="AB31" s="27"/>
      <c r="AC31" s="29"/>
      <c r="AD31" s="14"/>
      <c r="AE31" s="27"/>
      <c r="AF31" s="29"/>
      <c r="AG31" s="14"/>
      <c r="AH31" s="14"/>
      <c r="AI31" s="136"/>
      <c r="AJ31" s="27">
        <f t="shared" si="4"/>
        <v>0</v>
      </c>
    </row>
    <row r="32" spans="1:36" s="114" customFormat="1" x14ac:dyDescent="0.25">
      <c r="A32" s="113" t="s">
        <v>24</v>
      </c>
      <c r="B32" s="78"/>
      <c r="C32" s="78"/>
      <c r="D32" s="79"/>
      <c r="E32" s="95"/>
      <c r="F32" s="77"/>
      <c r="G32" s="79"/>
      <c r="H32" s="95"/>
      <c r="I32" s="77"/>
      <c r="J32" s="78"/>
      <c r="K32" s="78"/>
      <c r="L32" s="78"/>
      <c r="M32" s="79"/>
      <c r="N32" s="95"/>
      <c r="O32" s="79"/>
      <c r="P32" s="95"/>
      <c r="Q32" s="77"/>
      <c r="R32" s="79"/>
      <c r="S32" s="95"/>
      <c r="T32" s="77"/>
      <c r="U32" s="78"/>
      <c r="V32" s="78"/>
      <c r="W32" s="79"/>
      <c r="X32" s="27">
        <f>W32</f>
        <v>0</v>
      </c>
      <c r="Y32" s="79"/>
      <c r="Z32" s="95"/>
      <c r="AA32" s="148"/>
      <c r="AB32" s="95"/>
      <c r="AC32" s="77"/>
      <c r="AD32" s="79"/>
      <c r="AE32" s="95"/>
      <c r="AF32" s="77"/>
      <c r="AG32" s="79"/>
      <c r="AH32" s="79"/>
      <c r="AI32" s="148"/>
      <c r="AJ32" s="27">
        <f t="shared" si="4"/>
        <v>0</v>
      </c>
    </row>
    <row r="33" spans="1:36" s="28" customFormat="1" x14ac:dyDescent="0.25">
      <c r="A33" s="41" t="s">
        <v>25</v>
      </c>
      <c r="B33" s="2"/>
      <c r="C33" s="2"/>
      <c r="D33" s="14"/>
      <c r="E33" s="27"/>
      <c r="F33" s="29"/>
      <c r="G33" s="14">
        <v>300</v>
      </c>
      <c r="H33" s="27"/>
      <c r="I33" s="29"/>
      <c r="J33" s="2"/>
      <c r="K33" s="2"/>
      <c r="L33" s="2"/>
      <c r="M33" s="14"/>
      <c r="N33" s="27"/>
      <c r="O33" s="14"/>
      <c r="P33" s="27"/>
      <c r="Q33" s="29"/>
      <c r="R33" s="14"/>
      <c r="S33" s="27"/>
      <c r="T33" s="29"/>
      <c r="U33" s="2"/>
      <c r="V33" s="2"/>
      <c r="W33" s="14"/>
      <c r="X33" s="27">
        <f>G33</f>
        <v>300</v>
      </c>
      <c r="Y33" s="14"/>
      <c r="Z33" s="27"/>
      <c r="AA33" s="136"/>
      <c r="AB33" s="27"/>
      <c r="AC33" s="29"/>
      <c r="AD33" s="14"/>
      <c r="AE33" s="27"/>
      <c r="AF33" s="29"/>
      <c r="AG33" s="14"/>
      <c r="AH33" s="14"/>
      <c r="AI33" s="136"/>
      <c r="AJ33" s="27">
        <f t="shared" si="4"/>
        <v>0</v>
      </c>
    </row>
    <row r="34" spans="1:36" s="28" customFormat="1" x14ac:dyDescent="0.25">
      <c r="A34" s="41" t="s">
        <v>26</v>
      </c>
      <c r="B34" s="2">
        <v>250</v>
      </c>
      <c r="C34" s="2"/>
      <c r="D34" s="14"/>
      <c r="E34" s="27"/>
      <c r="F34" s="29"/>
      <c r="G34" s="14"/>
      <c r="H34" s="27"/>
      <c r="I34" s="29"/>
      <c r="J34" s="2"/>
      <c r="K34" s="2"/>
      <c r="L34" s="2"/>
      <c r="M34" s="14"/>
      <c r="N34" s="27"/>
      <c r="O34" s="14"/>
      <c r="P34" s="27"/>
      <c r="Q34" s="29"/>
      <c r="R34" s="14"/>
      <c r="S34" s="27"/>
      <c r="T34" s="29"/>
      <c r="U34" s="2"/>
      <c r="V34" s="2"/>
      <c r="W34" s="14"/>
      <c r="X34" s="27">
        <f>B34</f>
        <v>250</v>
      </c>
      <c r="Y34" s="14"/>
      <c r="Z34" s="27"/>
      <c r="AA34" s="136"/>
      <c r="AB34" s="27"/>
      <c r="AC34" s="29"/>
      <c r="AD34" s="14"/>
      <c r="AE34" s="27"/>
      <c r="AF34" s="29"/>
      <c r="AG34" s="14"/>
      <c r="AH34" s="14"/>
      <c r="AI34" s="136"/>
      <c r="AJ34" s="27">
        <f t="shared" si="4"/>
        <v>0</v>
      </c>
    </row>
    <row r="35" spans="1:36" s="28" customFormat="1" x14ac:dyDescent="0.25">
      <c r="A35" s="41" t="s">
        <v>27</v>
      </c>
      <c r="B35" s="2"/>
      <c r="C35" s="2"/>
      <c r="D35" s="14"/>
      <c r="E35" s="27"/>
      <c r="F35" s="29">
        <v>400</v>
      </c>
      <c r="G35" s="14"/>
      <c r="H35" s="27"/>
      <c r="I35" s="29"/>
      <c r="J35" s="2"/>
      <c r="K35" s="2"/>
      <c r="L35" s="2"/>
      <c r="M35" s="14"/>
      <c r="N35" s="27"/>
      <c r="O35" s="14"/>
      <c r="P35" s="27"/>
      <c r="Q35" s="29">
        <v>180</v>
      </c>
      <c r="R35" s="14"/>
      <c r="S35" s="27"/>
      <c r="T35" s="29"/>
      <c r="U35" s="2"/>
      <c r="V35" s="2"/>
      <c r="W35" s="14"/>
      <c r="X35" s="27">
        <f>Q35+F35</f>
        <v>580</v>
      </c>
      <c r="Y35" s="14"/>
      <c r="Z35" s="27"/>
      <c r="AA35" s="136"/>
      <c r="AB35" s="27"/>
      <c r="AC35" s="29"/>
      <c r="AD35" s="14"/>
      <c r="AE35" s="27"/>
      <c r="AF35" s="29"/>
      <c r="AG35" s="14"/>
      <c r="AH35" s="14"/>
      <c r="AI35" s="136"/>
      <c r="AJ35" s="27">
        <f t="shared" si="4"/>
        <v>0</v>
      </c>
    </row>
    <row r="36" spans="1:36" s="28" customFormat="1" x14ac:dyDescent="0.25">
      <c r="A36" s="41" t="s">
        <v>28</v>
      </c>
      <c r="B36" s="2"/>
      <c r="C36" s="2">
        <v>1626</v>
      </c>
      <c r="D36" s="14">
        <v>200</v>
      </c>
      <c r="E36" s="27"/>
      <c r="F36" s="29"/>
      <c r="G36" s="14"/>
      <c r="H36" s="27"/>
      <c r="I36" s="29"/>
      <c r="J36" s="2"/>
      <c r="K36" s="2"/>
      <c r="L36" s="2"/>
      <c r="M36" s="14">
        <v>200</v>
      </c>
      <c r="N36" s="27"/>
      <c r="O36" s="14"/>
      <c r="P36" s="27"/>
      <c r="Q36" s="29"/>
      <c r="R36" s="14"/>
      <c r="S36" s="27"/>
      <c r="T36" s="29"/>
      <c r="U36" s="2"/>
      <c r="V36" s="2"/>
      <c r="W36" s="14"/>
      <c r="X36" s="27">
        <f>M36+D36+C36</f>
        <v>2026</v>
      </c>
      <c r="Y36" s="14"/>
      <c r="Z36" s="27"/>
      <c r="AA36" s="136"/>
      <c r="AB36" s="27"/>
      <c r="AC36" s="29"/>
      <c r="AD36" s="14"/>
      <c r="AE36" s="27"/>
      <c r="AF36" s="29"/>
      <c r="AG36" s="14"/>
      <c r="AH36" s="14"/>
      <c r="AI36" s="136"/>
      <c r="AJ36" s="27">
        <f t="shared" si="4"/>
        <v>0</v>
      </c>
    </row>
    <row r="37" spans="1:36" s="28" customFormat="1" x14ac:dyDescent="0.25">
      <c r="A37" s="41" t="s">
        <v>29</v>
      </c>
      <c r="B37" s="2"/>
      <c r="C37" s="2"/>
      <c r="D37" s="14"/>
      <c r="E37" s="27"/>
      <c r="F37" s="29"/>
      <c r="G37" s="14"/>
      <c r="H37" s="27"/>
      <c r="I37" s="29"/>
      <c r="J37" s="2"/>
      <c r="K37" s="2"/>
      <c r="L37" s="2"/>
      <c r="M37" s="14"/>
      <c r="N37" s="27"/>
      <c r="O37" s="14"/>
      <c r="P37" s="27"/>
      <c r="Q37" s="29"/>
      <c r="R37" s="14"/>
      <c r="S37" s="27"/>
      <c r="T37" s="29"/>
      <c r="U37" s="2"/>
      <c r="V37" s="2"/>
      <c r="W37" s="14"/>
      <c r="X37" s="27">
        <f>V37</f>
        <v>0</v>
      </c>
      <c r="Y37" s="14"/>
      <c r="Z37" s="27"/>
      <c r="AA37" s="136"/>
      <c r="AB37" s="27"/>
      <c r="AC37" s="29">
        <v>2000</v>
      </c>
      <c r="AD37" s="14"/>
      <c r="AE37" s="27"/>
      <c r="AF37" s="29"/>
      <c r="AG37" s="14"/>
      <c r="AH37" s="14"/>
      <c r="AI37" s="136"/>
      <c r="AJ37" s="27">
        <f t="shared" si="4"/>
        <v>2000</v>
      </c>
    </row>
    <row r="38" spans="1:36" s="28" customFormat="1" x14ac:dyDescent="0.25">
      <c r="A38" s="41" t="s">
        <v>30</v>
      </c>
      <c r="B38" s="2">
        <v>600</v>
      </c>
      <c r="C38" s="2">
        <v>330</v>
      </c>
      <c r="D38" s="14"/>
      <c r="E38" s="27"/>
      <c r="F38" s="29"/>
      <c r="G38" s="14"/>
      <c r="H38" s="27"/>
      <c r="I38" s="29"/>
      <c r="J38" s="2"/>
      <c r="K38" s="2"/>
      <c r="L38" s="2"/>
      <c r="M38" s="14"/>
      <c r="N38" s="27"/>
      <c r="O38" s="14"/>
      <c r="P38" s="27"/>
      <c r="Q38" s="29">
        <v>100</v>
      </c>
      <c r="R38" s="14"/>
      <c r="S38" s="27"/>
      <c r="T38" s="29"/>
      <c r="U38" s="2"/>
      <c r="V38" s="2"/>
      <c r="W38" s="14"/>
      <c r="X38" s="27">
        <f>Q38+C38+B38</f>
        <v>1030</v>
      </c>
      <c r="Y38" s="14"/>
      <c r="Z38" s="27"/>
      <c r="AA38" s="136"/>
      <c r="AB38" s="27"/>
      <c r="AC38" s="29"/>
      <c r="AD38" s="14"/>
      <c r="AE38" s="27"/>
      <c r="AF38" s="29"/>
      <c r="AG38" s="14"/>
      <c r="AH38" s="14"/>
      <c r="AI38" s="136"/>
      <c r="AJ38" s="27">
        <f t="shared" si="4"/>
        <v>0</v>
      </c>
    </row>
    <row r="39" spans="1:36" s="28" customFormat="1" x14ac:dyDescent="0.25">
      <c r="A39" s="41" t="s">
        <v>31</v>
      </c>
      <c r="B39" s="2"/>
      <c r="C39" s="2"/>
      <c r="D39" s="14">
        <v>400</v>
      </c>
      <c r="E39" s="27"/>
      <c r="F39" s="29">
        <v>1800</v>
      </c>
      <c r="G39" s="14"/>
      <c r="H39" s="27"/>
      <c r="I39" s="29"/>
      <c r="J39" s="2"/>
      <c r="K39" s="2"/>
      <c r="L39" s="2"/>
      <c r="M39" s="14"/>
      <c r="N39" s="27"/>
      <c r="O39" s="14"/>
      <c r="P39" s="27"/>
      <c r="Q39" s="29"/>
      <c r="R39" s="14"/>
      <c r="S39" s="27"/>
      <c r="T39" s="29"/>
      <c r="U39" s="2"/>
      <c r="V39" s="2"/>
      <c r="W39" s="14"/>
      <c r="X39" s="27">
        <f>F39+D39</f>
        <v>2200</v>
      </c>
      <c r="Y39" s="14"/>
      <c r="Z39" s="27"/>
      <c r="AA39" s="136"/>
      <c r="AB39" s="27"/>
      <c r="AC39" s="29"/>
      <c r="AD39" s="14"/>
      <c r="AE39" s="27"/>
      <c r="AF39" s="29"/>
      <c r="AG39" s="14"/>
      <c r="AH39" s="14"/>
      <c r="AI39" s="136"/>
      <c r="AJ39" s="27">
        <f t="shared" si="4"/>
        <v>0</v>
      </c>
    </row>
    <row r="40" spans="1:36" s="28" customFormat="1" ht="15.75" thickBot="1" x14ac:dyDescent="0.3">
      <c r="A40" s="61" t="s">
        <v>32</v>
      </c>
      <c r="B40" s="8"/>
      <c r="C40" s="8">
        <v>250</v>
      </c>
      <c r="D40" s="15"/>
      <c r="E40" s="66"/>
      <c r="F40" s="49"/>
      <c r="G40" s="15"/>
      <c r="H40" s="66"/>
      <c r="I40" s="49"/>
      <c r="J40" s="8"/>
      <c r="K40" s="8">
        <v>500</v>
      </c>
      <c r="L40" s="8"/>
      <c r="M40" s="15"/>
      <c r="N40" s="66"/>
      <c r="O40" s="15"/>
      <c r="P40" s="66"/>
      <c r="Q40" s="49"/>
      <c r="R40" s="15"/>
      <c r="S40" s="66"/>
      <c r="T40" s="49"/>
      <c r="U40" s="8"/>
      <c r="V40" s="8"/>
      <c r="W40" s="137"/>
      <c r="X40" s="66">
        <f>K40+C40</f>
        <v>750</v>
      </c>
      <c r="Y40" s="15"/>
      <c r="Z40" s="66"/>
      <c r="AA40" s="137"/>
      <c r="AB40" s="66"/>
      <c r="AC40" s="49"/>
      <c r="AD40" s="15"/>
      <c r="AE40" s="66"/>
      <c r="AF40" s="49"/>
      <c r="AG40" s="15"/>
      <c r="AH40" s="15"/>
      <c r="AI40" s="137"/>
      <c r="AJ40" s="66">
        <f t="shared" si="4"/>
        <v>0</v>
      </c>
    </row>
    <row r="41" spans="1:36" s="28" customFormat="1" ht="19.5" thickBot="1" x14ac:dyDescent="0.3">
      <c r="A41" s="44" t="s">
        <v>35</v>
      </c>
      <c r="B41" s="11">
        <f>SUM(B19:B40)</f>
        <v>2840</v>
      </c>
      <c r="C41" s="11">
        <f t="shared" ref="C41:M41" si="5">SUM(C19:C40)</f>
        <v>10406</v>
      </c>
      <c r="D41" s="156">
        <f>SUM(D19:D40)</f>
        <v>600</v>
      </c>
      <c r="E41" s="131">
        <f>D41+C41+B41</f>
        <v>13846</v>
      </c>
      <c r="F41" s="50">
        <f t="shared" si="5"/>
        <v>2400</v>
      </c>
      <c r="G41" s="18">
        <f>SUM(G19:G40)</f>
        <v>5500</v>
      </c>
      <c r="H41" s="131">
        <f>G41+F41</f>
        <v>7900</v>
      </c>
      <c r="I41" s="50">
        <f t="shared" si="5"/>
        <v>500</v>
      </c>
      <c r="J41" s="11">
        <f>SUM(J19:J40)</f>
        <v>2000</v>
      </c>
      <c r="K41" s="11">
        <f>SUM(K19:K40)</f>
        <v>500</v>
      </c>
      <c r="L41" s="11">
        <f>SUM(L19:L40)</f>
        <v>1425</v>
      </c>
      <c r="M41" s="18">
        <f t="shared" si="5"/>
        <v>3900</v>
      </c>
      <c r="N41" s="131">
        <f>M41+L41+K41+J41+I41</f>
        <v>8325</v>
      </c>
      <c r="O41" s="18">
        <f>SUM(O19:O40)</f>
        <v>120</v>
      </c>
      <c r="P41" s="131">
        <f>O41</f>
        <v>120</v>
      </c>
      <c r="Q41" s="50">
        <f>SUM(Q19:Q40)</f>
        <v>280</v>
      </c>
      <c r="R41" s="18">
        <f>SUM(R19:R40)</f>
        <v>100</v>
      </c>
      <c r="S41" s="72">
        <f>Q41+R41</f>
        <v>380</v>
      </c>
      <c r="T41" s="50"/>
      <c r="U41" s="11"/>
      <c r="V41" s="11"/>
      <c r="W41" s="118"/>
      <c r="X41" s="131">
        <f>C41+K41+U31+F41+B41+S41+I41+J41+O41+M41+L41+D41+G41</f>
        <v>30571</v>
      </c>
      <c r="Y41" s="18">
        <f>SUM(Y19:Y40)</f>
        <v>600</v>
      </c>
      <c r="Z41" s="131">
        <f>Y41</f>
        <v>600</v>
      </c>
      <c r="AA41" s="118">
        <f>SUM(AA19:AA40)</f>
        <v>600</v>
      </c>
      <c r="AB41" s="131">
        <f>AA41</f>
        <v>600</v>
      </c>
      <c r="AC41" s="50">
        <f>SUM(AC19:AC40)</f>
        <v>5000</v>
      </c>
      <c r="AD41" s="18">
        <f>SUM(AD19:AD40)</f>
        <v>450</v>
      </c>
      <c r="AE41" s="131">
        <f>AD41+AC41</f>
        <v>5450</v>
      </c>
      <c r="AF41" s="54"/>
      <c r="AG41" s="22"/>
      <c r="AH41" s="22"/>
      <c r="AI41" s="139"/>
      <c r="AJ41" s="131">
        <f>AE41+AB41+Z41</f>
        <v>6650</v>
      </c>
    </row>
    <row r="42" spans="1:36" s="28" customFormat="1" ht="75" x14ac:dyDescent="0.25">
      <c r="A42" s="62"/>
      <c r="B42" s="24" t="s">
        <v>68</v>
      </c>
      <c r="C42" s="25" t="s">
        <v>117</v>
      </c>
      <c r="D42" s="132" t="s">
        <v>141</v>
      </c>
      <c r="E42" s="48" t="s">
        <v>131</v>
      </c>
      <c r="F42" s="25" t="s">
        <v>132</v>
      </c>
      <c r="G42" s="147" t="s">
        <v>144</v>
      </c>
      <c r="H42" s="48" t="s">
        <v>91</v>
      </c>
      <c r="I42" s="24" t="s">
        <v>92</v>
      </c>
      <c r="J42" s="24" t="s">
        <v>133</v>
      </c>
      <c r="K42" s="25" t="s">
        <v>134</v>
      </c>
      <c r="L42" s="147" t="s">
        <v>146</v>
      </c>
      <c r="M42" s="48"/>
      <c r="N42" s="10"/>
      <c r="O42" s="10"/>
      <c r="P42" s="10"/>
      <c r="Q42" s="10"/>
      <c r="R42" s="10"/>
      <c r="S42" s="10"/>
      <c r="T42" s="10"/>
      <c r="U42" s="10"/>
      <c r="V42" s="10"/>
      <c r="W42" s="135"/>
      <c r="X42" s="71" t="s">
        <v>80</v>
      </c>
      <c r="Y42" s="10"/>
      <c r="Z42" s="10"/>
      <c r="AA42" s="10"/>
      <c r="AB42" s="10"/>
      <c r="AC42" s="10"/>
      <c r="AD42" s="10"/>
      <c r="AE42" s="10"/>
      <c r="AF42" s="10"/>
      <c r="AG42" s="19"/>
      <c r="AH42" s="19"/>
      <c r="AI42" s="135"/>
      <c r="AJ42" s="65"/>
    </row>
    <row r="43" spans="1:36" s="28" customFormat="1" x14ac:dyDescent="0.25">
      <c r="A43" s="41" t="s">
        <v>37</v>
      </c>
      <c r="B43" s="2">
        <v>140</v>
      </c>
      <c r="C43" s="14">
        <v>300</v>
      </c>
      <c r="D43" s="27"/>
      <c r="E43" s="29"/>
      <c r="F43" s="14"/>
      <c r="G43" s="27"/>
      <c r="H43" s="29"/>
      <c r="I43" s="2"/>
      <c r="J43" s="2"/>
      <c r="K43" s="14"/>
      <c r="L43" s="27"/>
      <c r="M43" s="29"/>
      <c r="N43" s="2"/>
      <c r="O43" s="2"/>
      <c r="P43" s="2"/>
      <c r="Q43" s="2"/>
      <c r="R43" s="2"/>
      <c r="S43" s="2"/>
      <c r="T43" s="2"/>
      <c r="U43" s="2"/>
      <c r="V43" s="2"/>
      <c r="W43" s="136"/>
      <c r="X43" s="27">
        <f>B43+C43</f>
        <v>440</v>
      </c>
      <c r="Y43" s="2"/>
      <c r="Z43" s="2"/>
      <c r="AA43" s="2"/>
      <c r="AB43" s="2"/>
      <c r="AC43" s="2"/>
      <c r="AD43" s="2"/>
      <c r="AE43" s="2"/>
      <c r="AF43" s="2"/>
      <c r="AG43" s="14"/>
      <c r="AH43" s="14"/>
      <c r="AI43" s="136"/>
      <c r="AJ43" s="27"/>
    </row>
    <row r="44" spans="1:36" s="28" customFormat="1" ht="15.75" thickBot="1" x14ac:dyDescent="0.3">
      <c r="A44" s="61" t="s">
        <v>38</v>
      </c>
      <c r="B44" s="8"/>
      <c r="C44" s="15"/>
      <c r="D44" s="27"/>
      <c r="E44" s="49">
        <v>500</v>
      </c>
      <c r="F44" s="15">
        <v>500</v>
      </c>
      <c r="G44" s="66"/>
      <c r="H44" s="49">
        <v>565</v>
      </c>
      <c r="I44" s="8">
        <v>105</v>
      </c>
      <c r="J44" s="8">
        <v>45</v>
      </c>
      <c r="K44" s="15">
        <v>10</v>
      </c>
      <c r="L44" s="66"/>
      <c r="M44" s="49"/>
      <c r="N44" s="8"/>
      <c r="O44" s="8"/>
      <c r="P44" s="8"/>
      <c r="Q44" s="8"/>
      <c r="R44" s="8"/>
      <c r="S44" s="8"/>
      <c r="T44" s="8"/>
      <c r="U44" s="8"/>
      <c r="V44" s="8"/>
      <c r="W44" s="137"/>
      <c r="X44" s="27">
        <f>E44+F44+H44+I44+J44+K44</f>
        <v>1725</v>
      </c>
      <c r="Y44" s="8"/>
      <c r="Z44" s="8"/>
      <c r="AA44" s="8"/>
      <c r="AB44" s="8"/>
      <c r="AC44" s="8"/>
      <c r="AD44" s="8"/>
      <c r="AE44" s="8"/>
      <c r="AF44" s="8"/>
      <c r="AG44" s="15"/>
      <c r="AH44" s="15"/>
      <c r="AI44" s="137"/>
      <c r="AJ44" s="66"/>
    </row>
    <row r="45" spans="1:36" s="28" customFormat="1" ht="19.5" thickBot="1" x14ac:dyDescent="0.3">
      <c r="A45" s="44" t="s">
        <v>39</v>
      </c>
      <c r="B45" s="11">
        <f>SUM(B43:B44)</f>
        <v>140</v>
      </c>
      <c r="C45" s="18">
        <f>SUM(C43:C44)</f>
        <v>300</v>
      </c>
      <c r="D45" s="141">
        <f>B45+C45</f>
        <v>440</v>
      </c>
      <c r="E45" s="50">
        <f>SUM(E43:E44)</f>
        <v>500</v>
      </c>
      <c r="F45" s="18">
        <f>SUM(F43:F44)</f>
        <v>500</v>
      </c>
      <c r="G45" s="131">
        <f>F45+E45</f>
        <v>1000</v>
      </c>
      <c r="H45" s="50">
        <f>SUM(H43:H44)</f>
        <v>565</v>
      </c>
      <c r="I45" s="11">
        <f>SUM(I43:I44)</f>
        <v>105</v>
      </c>
      <c r="J45" s="11">
        <f>SUM(J43:J44)</f>
        <v>45</v>
      </c>
      <c r="K45" s="18">
        <f>SUM(K43:K44)</f>
        <v>10</v>
      </c>
      <c r="L45" s="131">
        <f>K45+J45+I45+H45</f>
        <v>725</v>
      </c>
      <c r="M45" s="54"/>
      <c r="N45" s="21"/>
      <c r="O45" s="21"/>
      <c r="P45" s="21"/>
      <c r="Q45" s="21"/>
      <c r="R45" s="21"/>
      <c r="S45" s="21"/>
      <c r="T45" s="21"/>
      <c r="U45" s="21"/>
      <c r="V45" s="21"/>
      <c r="W45" s="139"/>
      <c r="X45" s="131">
        <f>D45+G45+L45</f>
        <v>2165</v>
      </c>
      <c r="Y45" s="21"/>
      <c r="Z45" s="21"/>
      <c r="AA45" s="21"/>
      <c r="AB45" s="21"/>
      <c r="AC45" s="21"/>
      <c r="AD45" s="21"/>
      <c r="AE45" s="21"/>
      <c r="AF45" s="21"/>
      <c r="AG45" s="22"/>
      <c r="AH45" s="22"/>
      <c r="AI45" s="139"/>
      <c r="AJ45" s="67"/>
    </row>
    <row r="46" spans="1:36" s="28" customFormat="1" ht="45.75" customHeight="1" x14ac:dyDescent="0.25">
      <c r="A46" s="62"/>
      <c r="B46" s="62"/>
      <c r="C46" s="33" t="s">
        <v>135</v>
      </c>
      <c r="D46" s="33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35"/>
      <c r="X46" s="71" t="s">
        <v>80</v>
      </c>
      <c r="Y46" s="10"/>
      <c r="Z46" s="10"/>
      <c r="AA46" s="10"/>
      <c r="AB46" s="10"/>
      <c r="AC46" s="10"/>
      <c r="AD46" s="10"/>
      <c r="AE46" s="10"/>
      <c r="AF46" s="10"/>
      <c r="AG46" s="19"/>
      <c r="AH46" s="19"/>
      <c r="AI46" s="135"/>
      <c r="AJ46" s="65"/>
    </row>
    <row r="47" spans="1:36" s="28" customFormat="1" ht="15.75" thickBot="1" x14ac:dyDescent="0.3">
      <c r="A47" s="46" t="s">
        <v>46</v>
      </c>
      <c r="B47" s="46"/>
      <c r="C47" s="8">
        <v>30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137"/>
      <c r="X47" s="66"/>
      <c r="Y47" s="8"/>
      <c r="Z47" s="8"/>
      <c r="AA47" s="8"/>
      <c r="AB47" s="8"/>
      <c r="AC47" s="8"/>
      <c r="AD47" s="8"/>
      <c r="AE47" s="8"/>
      <c r="AF47" s="8"/>
      <c r="AG47" s="15"/>
      <c r="AH47" s="15"/>
      <c r="AI47" s="137"/>
      <c r="AJ47" s="66"/>
    </row>
    <row r="48" spans="1:36" s="28" customFormat="1" ht="19.5" thickBot="1" x14ac:dyDescent="0.3">
      <c r="A48" s="44" t="s">
        <v>46</v>
      </c>
      <c r="B48" s="119"/>
      <c r="C48" s="157">
        <f>SUM(C47)</f>
        <v>30</v>
      </c>
      <c r="D48" s="1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139"/>
      <c r="X48" s="131">
        <f>C48</f>
        <v>30</v>
      </c>
      <c r="Y48" s="21"/>
      <c r="Z48" s="21"/>
      <c r="AA48" s="21"/>
      <c r="AB48" s="21"/>
      <c r="AC48" s="21"/>
      <c r="AD48" s="21"/>
      <c r="AE48" s="21"/>
      <c r="AF48" s="21"/>
      <c r="AG48" s="22"/>
      <c r="AH48" s="22"/>
      <c r="AI48" s="139"/>
      <c r="AJ48" s="67"/>
    </row>
    <row r="49" spans="1:36" s="161" customFormat="1" ht="53.25" customHeight="1" x14ac:dyDescent="0.25">
      <c r="A49" s="159" t="s">
        <v>40</v>
      </c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75" t="s">
        <v>147</v>
      </c>
      <c r="X49" s="176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75" t="s">
        <v>148</v>
      </c>
      <c r="AJ49" s="176"/>
    </row>
    <row r="50" spans="1:36" ht="18.75" x14ac:dyDescent="0.3">
      <c r="A50" s="1"/>
      <c r="B50" s="1"/>
      <c r="C50" s="1"/>
      <c r="D50" s="1"/>
      <c r="E50" s="1" t="s">
        <v>40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58">
        <f>X48+X45+X41+X17+1391</f>
        <v>93717</v>
      </c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58">
        <f>AJ41+AJ17+18730</f>
        <v>49080</v>
      </c>
    </row>
    <row r="51" spans="1:36" s="115" customFormat="1" ht="18.75" x14ac:dyDescent="0.3">
      <c r="A51" s="177" t="s">
        <v>136</v>
      </c>
      <c r="B51" s="178"/>
      <c r="C51" s="179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158"/>
      <c r="AD51" s="158"/>
      <c r="AE51" s="158"/>
      <c r="AF51" s="158"/>
      <c r="AG51" s="158"/>
      <c r="AH51" s="158"/>
      <c r="AI51" s="158"/>
      <c r="AJ51" s="158">
        <f>AJ50+X50</f>
        <v>142797</v>
      </c>
    </row>
    <row r="52" spans="1:36" ht="18.75" x14ac:dyDescent="0.3">
      <c r="AJ52" s="115"/>
    </row>
    <row r="53" spans="1:36" ht="18.75" x14ac:dyDescent="0.3">
      <c r="AJ53" s="115"/>
    </row>
    <row r="71" spans="8:13" x14ac:dyDescent="0.25">
      <c r="H71" s="6"/>
      <c r="I71" s="6"/>
      <c r="J71" s="6"/>
      <c r="K71" s="6"/>
      <c r="L71" s="6"/>
      <c r="M71" s="6"/>
    </row>
  </sheetData>
  <mergeCells count="5">
    <mergeCell ref="C1:V1"/>
    <mergeCell ref="Y1:AJ1"/>
    <mergeCell ref="W49:X49"/>
    <mergeCell ref="AI49:AJ49"/>
    <mergeCell ref="A51:C51"/>
  </mergeCells>
  <pageMargins left="0.3" right="0.2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придбання</vt:lpstr>
      <vt:lpstr> ремонти, послуги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2023-11-22T07:53:45Z</cp:lastPrinted>
  <dcterms:created xsi:type="dcterms:W3CDTF">2023-11-14T07:05:26Z</dcterms:created>
  <dcterms:modified xsi:type="dcterms:W3CDTF">2023-11-29T09:50:51Z</dcterms:modified>
</cp:coreProperties>
</file>