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окументи\програми\НОВА ПРОГРАМА\пояснювальна додатки\"/>
    </mc:Choice>
  </mc:AlternateContent>
  <xr:revisionPtr revIDLastSave="0" documentId="13_ncr:1_{7692A10C-13F3-456F-AC36-37C538327CDA}" xr6:coauthVersionLast="45" xr6:coauthVersionMax="45" xr10:uidLastSave="{00000000-0000-0000-0000-000000000000}"/>
  <bookViews>
    <workbookView xWindow="-120" yWindow="-120" windowWidth="20730" windowHeight="11160" xr2:uid="{F4F5BF43-3E26-4B28-9843-4943A1709CAB}"/>
  </bookViews>
  <sheets>
    <sheet name="придбання" sheetId="1" r:id="rId1"/>
    <sheet name=" ремонти, послуги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7" i="2" l="1"/>
  <c r="AN56" i="2" l="1"/>
  <c r="AA56" i="2"/>
  <c r="AN57" i="2" s="1"/>
  <c r="F46" i="2"/>
  <c r="E46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R41" i="2"/>
  <c r="S41" i="2"/>
  <c r="I41" i="2"/>
  <c r="AN10" i="2"/>
  <c r="AN9" i="2"/>
  <c r="AN3" i="2"/>
  <c r="AN4" i="2"/>
  <c r="AN5" i="2"/>
  <c r="AN6" i="2"/>
  <c r="AN7" i="2"/>
  <c r="AN8" i="2"/>
  <c r="AN11" i="2"/>
  <c r="AN12" i="2"/>
  <c r="AN13" i="2"/>
  <c r="AN14" i="2"/>
  <c r="AN15" i="2"/>
  <c r="AN16" i="2"/>
  <c r="AA8" i="2"/>
  <c r="AA4" i="2"/>
  <c r="J17" i="2"/>
  <c r="AM60" i="1"/>
  <c r="F60" i="1"/>
  <c r="B55" i="1"/>
  <c r="F55" i="1"/>
  <c r="AA44" i="2" l="1"/>
  <c r="AA45" i="2"/>
  <c r="AA43" i="2"/>
  <c r="AA5" i="2"/>
  <c r="AA6" i="2"/>
  <c r="AA7" i="2"/>
  <c r="AA9" i="2"/>
  <c r="AA10" i="2"/>
  <c r="AA11" i="2"/>
  <c r="AA12" i="2"/>
  <c r="AA13" i="2"/>
  <c r="AA14" i="2"/>
  <c r="AA15" i="2"/>
  <c r="AA16" i="2"/>
  <c r="AA3" i="2"/>
  <c r="AM48" i="1"/>
  <c r="AM49" i="1"/>
  <c r="AM47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20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4" i="1"/>
  <c r="P46" i="2" l="1"/>
  <c r="N46" i="2"/>
  <c r="O46" i="2"/>
  <c r="Q46" i="2"/>
  <c r="R46" i="2" s="1"/>
  <c r="F49" i="1"/>
  <c r="O50" i="1"/>
  <c r="F50" i="1"/>
  <c r="AK18" i="1" l="1"/>
  <c r="AJ18" i="1"/>
  <c r="AH42" i="1"/>
  <c r="C54" i="2" l="1"/>
  <c r="AA54" i="2" s="1"/>
  <c r="N50" i="1" l="1"/>
  <c r="M50" i="1"/>
  <c r="H46" i="2"/>
  <c r="I46" i="2" s="1"/>
  <c r="L50" i="1"/>
  <c r="K50" i="1"/>
  <c r="J50" i="1"/>
  <c r="J46" i="2"/>
  <c r="K46" i="2" s="1"/>
  <c r="L46" i="2"/>
  <c r="M46" i="2" s="1"/>
  <c r="D46" i="2"/>
  <c r="C46" i="2"/>
  <c r="C51" i="2"/>
  <c r="AD41" i="2"/>
  <c r="AE41" i="2" s="1"/>
  <c r="AN41" i="2" s="1"/>
  <c r="AB41" i="2"/>
  <c r="AC41" i="2" s="1"/>
  <c r="J41" i="2"/>
  <c r="V41" i="2"/>
  <c r="X41" i="2"/>
  <c r="Y41" i="2" s="1"/>
  <c r="U41" i="2"/>
  <c r="W41" i="2" s="1"/>
  <c r="Q41" i="2"/>
  <c r="T41" i="2" s="1"/>
  <c r="F41" i="2"/>
  <c r="N41" i="2"/>
  <c r="M41" i="2"/>
  <c r="O41" i="2"/>
  <c r="E41" i="2"/>
  <c r="L41" i="2"/>
  <c r="G41" i="2"/>
  <c r="C41" i="2"/>
  <c r="D41" i="2" s="1"/>
  <c r="H41" i="2"/>
  <c r="AL17" i="2"/>
  <c r="AM17" i="2" s="1"/>
  <c r="AG17" i="2"/>
  <c r="AH17" i="2"/>
  <c r="AJ17" i="2"/>
  <c r="AK17" i="2" s="1"/>
  <c r="AF17" i="2"/>
  <c r="AD17" i="2"/>
  <c r="AE17" i="2" s="1"/>
  <c r="AB17" i="2"/>
  <c r="AC17" i="2" s="1"/>
  <c r="G17" i="2"/>
  <c r="V17" i="2"/>
  <c r="U17" i="2"/>
  <c r="S17" i="2"/>
  <c r="T17" i="2" s="1"/>
  <c r="Y17" i="2"/>
  <c r="N17" i="2"/>
  <c r="P17" i="2"/>
  <c r="X17" i="2"/>
  <c r="H17" i="2"/>
  <c r="M17" i="2"/>
  <c r="O17" i="2" s="1"/>
  <c r="F17" i="2"/>
  <c r="D17" i="2"/>
  <c r="K17" i="2"/>
  <c r="L17" i="2" s="1"/>
  <c r="E17" i="2"/>
  <c r="Q17" i="2"/>
  <c r="C17" i="2"/>
  <c r="I17" i="2" s="1"/>
  <c r="B42" i="1"/>
  <c r="F42" i="1" s="1"/>
  <c r="B18" i="1"/>
  <c r="F18" i="1" s="1"/>
  <c r="AG42" i="1"/>
  <c r="AF42" i="1"/>
  <c r="AA51" i="2" l="1"/>
  <c r="D51" i="2"/>
  <c r="G46" i="2"/>
  <c r="AA46" i="2" s="1"/>
  <c r="K41" i="2"/>
  <c r="P41" i="2"/>
  <c r="AA41" i="2" s="1"/>
  <c r="Z17" i="2"/>
  <c r="AI17" i="2"/>
  <c r="AN17" i="2" s="1"/>
  <c r="W17" i="2"/>
  <c r="R17" i="2"/>
  <c r="I50" i="1"/>
  <c r="AE42" i="1"/>
  <c r="G58" i="1"/>
  <c r="AM58" i="1" s="1"/>
  <c r="M42" i="1"/>
  <c r="R18" i="1"/>
  <c r="H50" i="1"/>
  <c r="G50" i="1"/>
  <c r="AM50" i="1" l="1"/>
  <c r="Z42" i="1"/>
  <c r="AB42" i="1"/>
  <c r="T42" i="1"/>
  <c r="S42" i="1"/>
  <c r="R42" i="1"/>
  <c r="AA42" i="1"/>
  <c r="Q42" i="1"/>
  <c r="K42" i="1"/>
  <c r="P42" i="1"/>
  <c r="O42" i="1"/>
  <c r="N42" i="1"/>
  <c r="AC42" i="1"/>
  <c r="J42" i="1"/>
  <c r="I42" i="1"/>
  <c r="AD42" i="1"/>
  <c r="Y42" i="1"/>
  <c r="X42" i="1"/>
  <c r="W42" i="1"/>
  <c r="V42" i="1"/>
  <c r="U42" i="1"/>
  <c r="L42" i="1"/>
  <c r="H42" i="1"/>
  <c r="G42" i="1"/>
  <c r="Q18" i="1"/>
  <c r="AB18" i="1"/>
  <c r="AA18" i="1"/>
  <c r="Z18" i="1"/>
  <c r="AH18" i="1"/>
  <c r="P18" i="1"/>
  <c r="O18" i="1"/>
  <c r="N18" i="1"/>
  <c r="M18" i="1"/>
  <c r="AG18" i="1"/>
  <c r="J18" i="1"/>
  <c r="I18" i="1"/>
  <c r="AC18" i="1"/>
  <c r="AF18" i="1"/>
  <c r="Y18" i="1"/>
  <c r="X18" i="1"/>
  <c r="AE18" i="1"/>
  <c r="AD18" i="1"/>
  <c r="W18" i="1"/>
  <c r="V18" i="1"/>
  <c r="U18" i="1"/>
  <c r="T18" i="1"/>
  <c r="AL18" i="1"/>
  <c r="AI18" i="1"/>
  <c r="K18" i="1"/>
  <c r="L18" i="1"/>
  <c r="S18" i="1"/>
  <c r="H18" i="1"/>
  <c r="G18" i="1"/>
  <c r="AM42" i="1" l="1"/>
  <c r="AM18" i="1"/>
</calcChain>
</file>

<file path=xl/sharedStrings.xml><?xml version="1.0" encoding="utf-8"?>
<sst xmlns="http://schemas.openxmlformats.org/spreadsheetml/2006/main" count="283" uniqueCount="174">
  <si>
    <t>№ 1</t>
  </si>
  <si>
    <t>№ 2</t>
  </si>
  <si>
    <t>№ 3</t>
  </si>
  <si>
    <t>№ 4</t>
  </si>
  <si>
    <t>№5</t>
  </si>
  <si>
    <t>№ 6</t>
  </si>
  <si>
    <t>№ 7</t>
  </si>
  <si>
    <t>№ 8</t>
  </si>
  <si>
    <t>№ 9</t>
  </si>
  <si>
    <t>№ 10</t>
  </si>
  <si>
    <t>№ 11</t>
  </si>
  <si>
    <t>Княжицький</t>
  </si>
  <si>
    <t>Барвінок</t>
  </si>
  <si>
    <t>Віночок</t>
  </si>
  <si>
    <t>Вишенька</t>
  </si>
  <si>
    <t>Вулик</t>
  </si>
  <si>
    <t>Дивосвіт</t>
  </si>
  <si>
    <t>Джерельце</t>
  </si>
  <si>
    <t>Зірочка</t>
  </si>
  <si>
    <t>Золота рибка</t>
  </si>
  <si>
    <t>Золотий ключик</t>
  </si>
  <si>
    <t>Казка</t>
  </si>
  <si>
    <t>Калинка</t>
  </si>
  <si>
    <t>Капітошка</t>
  </si>
  <si>
    <t>Ластівка</t>
  </si>
  <si>
    <t>Лісова казка</t>
  </si>
  <si>
    <t>Малятко</t>
  </si>
  <si>
    <t>Оленка</t>
  </si>
  <si>
    <t>Перлинка</t>
  </si>
  <si>
    <t>Ромашка</t>
  </si>
  <si>
    <t>Сонечко</t>
  </si>
  <si>
    <t>Червоні вітрила</t>
  </si>
  <si>
    <t>Ялинка</t>
  </si>
  <si>
    <t>Країна дитинства</t>
  </si>
  <si>
    <t>підручники</t>
  </si>
  <si>
    <t>ЗЗСО</t>
  </si>
  <si>
    <t>ЗДО</t>
  </si>
  <si>
    <t>ДЮСШ</t>
  </si>
  <si>
    <t>Камелія</t>
  </si>
  <si>
    <t>ПТДЮ</t>
  </si>
  <si>
    <t>ЦНПВ</t>
  </si>
  <si>
    <t>ЗПО</t>
  </si>
  <si>
    <t>РАЗОМ</t>
  </si>
  <si>
    <t>№ 12</t>
  </si>
  <si>
    <t>ЦРД № 11</t>
  </si>
  <si>
    <t>Г/г</t>
  </si>
  <si>
    <t>ІНШІ</t>
  </si>
  <si>
    <t>Ц/б</t>
  </si>
  <si>
    <t>ІРЦ</t>
  </si>
  <si>
    <t>ЦПРПП</t>
  </si>
  <si>
    <t>холодильник</t>
  </si>
  <si>
    <t>морозильна кмера</t>
  </si>
  <si>
    <t>сковорода електрична</t>
  </si>
  <si>
    <t>обладнання класу безпеки</t>
  </si>
  <si>
    <t>цифрова лабораторія</t>
  </si>
  <si>
    <t>комп'ютерний клас (16+1)</t>
  </si>
  <si>
    <t>ноутбуки</t>
  </si>
  <si>
    <t xml:space="preserve">мультимедійний/інтерактивний комплект </t>
  </si>
  <si>
    <t>обладнання кабінету фізики</t>
  </si>
  <si>
    <t>проєктор</t>
  </si>
  <si>
    <t>міксер</t>
  </si>
  <si>
    <t>обладнання ресурсної кімнати</t>
  </si>
  <si>
    <t>СТЕМ-комплекти</t>
  </si>
  <si>
    <t>плита електрична</t>
  </si>
  <si>
    <t>тістозмішувач</t>
  </si>
  <si>
    <t>меблі</t>
  </si>
  <si>
    <t>котел харчовий</t>
  </si>
  <si>
    <t>посудомийна машина</t>
  </si>
  <si>
    <t>стелажі у харчоблок</t>
  </si>
  <si>
    <t>пароконвектомат</t>
  </si>
  <si>
    <t>робоче місце вчителя</t>
  </si>
  <si>
    <t>лазерний тир</t>
  </si>
  <si>
    <t>інтерактивні панелі/дошки</t>
  </si>
  <si>
    <t>роздаткова лінія</t>
  </si>
  <si>
    <t>обладнання кабінету хімії</t>
  </si>
  <si>
    <t>Требухівський</t>
  </si>
  <si>
    <t>овочерізка</t>
  </si>
  <si>
    <t>картоплечистка</t>
  </si>
  <si>
    <t>м'ясорубка</t>
  </si>
  <si>
    <t>комп'ютер</t>
  </si>
  <si>
    <t>БФП, принтер</t>
  </si>
  <si>
    <t>ігрові майданчики</t>
  </si>
  <si>
    <t>протирочно-різальна машина</t>
  </si>
  <si>
    <t>скибкорізка</t>
  </si>
  <si>
    <t>електрокип'ятильник</t>
  </si>
  <si>
    <t>придбання 3110</t>
  </si>
  <si>
    <t>газонокосарка, мотоблок</t>
  </si>
  <si>
    <t>новорічні подарунки 2210</t>
  </si>
  <si>
    <t>РАЗОМ 3110</t>
  </si>
  <si>
    <t>автобус для перевезення дітей з ООП</t>
  </si>
  <si>
    <t>класи</t>
  </si>
  <si>
    <t>водовідведення територія</t>
  </si>
  <si>
    <t>асфальтове покриття</t>
  </si>
  <si>
    <t>бібліотека</t>
  </si>
  <si>
    <t>дах</t>
  </si>
  <si>
    <t>технічні приміщення</t>
  </si>
  <si>
    <t>блискавкозахист</t>
  </si>
  <si>
    <t>спортивний зал з приміщеннями</t>
  </si>
  <si>
    <t>відмостя та цоколь</t>
  </si>
  <si>
    <t>коридори, сходові клітини, вестибюль</t>
  </si>
  <si>
    <t>обробка горища</t>
  </si>
  <si>
    <t>кабінет хімії, фізики, біології</t>
  </si>
  <si>
    <t>вбиральні</t>
  </si>
  <si>
    <t>мережа водовідведення, водопостачання, каналізація</t>
  </si>
  <si>
    <t>спортивний майданчик, поле</t>
  </si>
  <si>
    <t>електромережа</t>
  </si>
  <si>
    <t>мийки на харчоблок</t>
  </si>
  <si>
    <t>групи</t>
  </si>
  <si>
    <t>спортивний зал</t>
  </si>
  <si>
    <t>коридори</t>
  </si>
  <si>
    <t>РАЗОМ 2210</t>
  </si>
  <si>
    <t>придбання 2210</t>
  </si>
  <si>
    <t>мережа Інтернет</t>
  </si>
  <si>
    <t>огорожа</t>
  </si>
  <si>
    <t>поточні 2240</t>
  </si>
  <si>
    <t>капітальні  3132</t>
  </si>
  <si>
    <t>РАЗОМ 2240</t>
  </si>
  <si>
    <t>РАЗОМ 3132</t>
  </si>
  <si>
    <t>харчоблок</t>
  </si>
  <si>
    <t>платформа для баків</t>
  </si>
  <si>
    <t>вхідна частина</t>
  </si>
  <si>
    <t>овочесховище, сарай</t>
  </si>
  <si>
    <t>коридор,сходинкові клітини</t>
  </si>
  <si>
    <t>медблок</t>
  </si>
  <si>
    <t>музична зала</t>
  </si>
  <si>
    <t>пожежний водопровід внутрішній</t>
  </si>
  <si>
    <t>павільйони, майданчики</t>
  </si>
  <si>
    <t>тепломережа</t>
  </si>
  <si>
    <t>відмостя, водовідведення, фундамент</t>
  </si>
  <si>
    <t>газова котельня</t>
  </si>
  <si>
    <t>групові приміщення</t>
  </si>
  <si>
    <t>пожежний резервуар/ каналізаційні колодязі</t>
  </si>
  <si>
    <t>радіомікрофони</t>
  </si>
  <si>
    <t>БФП</t>
  </si>
  <si>
    <t>система оповіщення</t>
  </si>
  <si>
    <t>фотокамера</t>
  </si>
  <si>
    <t>світлодіодний екран</t>
  </si>
  <si>
    <t>освітлення сцени</t>
  </si>
  <si>
    <t>кондиціонер музична зала, харчоблок</t>
  </si>
  <si>
    <t>синтезатор, піаніно</t>
  </si>
  <si>
    <t>Джура</t>
  </si>
  <si>
    <t>семінари</t>
  </si>
  <si>
    <t>інтерактивні панелі</t>
  </si>
  <si>
    <t>інтерактивна підлога</t>
  </si>
  <si>
    <t>холодильник, шафа</t>
  </si>
  <si>
    <t>газонокосарка</t>
  </si>
  <si>
    <t>кондиціонер</t>
  </si>
  <si>
    <t>обладнання спортивного, ігрового майданчика</t>
  </si>
  <si>
    <t>токарний, фрезерний станок</t>
  </si>
  <si>
    <t>обладнання актового залу</t>
  </si>
  <si>
    <t>пральна, сушильна машина</t>
  </si>
  <si>
    <t>міксер, блендер</t>
  </si>
  <si>
    <t>обладнання  майданчика</t>
  </si>
  <si>
    <t>обладнання гуртка "Захисник України"</t>
  </si>
  <si>
    <t>обладнання гуртка "Краєзнавці"</t>
  </si>
  <si>
    <t>фестиваль ДЮП</t>
  </si>
  <si>
    <t>Ми сильні духом</t>
  </si>
  <si>
    <t>Козацький гарт</t>
  </si>
  <si>
    <t>тамбури</t>
  </si>
  <si>
    <t>приміщення</t>
  </si>
  <si>
    <t>РАЗОМ ЗА ПРОГРАМОЮ</t>
  </si>
  <si>
    <t>РАЗОМ ПО ПРОГРАМІ 3110</t>
  </si>
  <si>
    <t>РАЗОМ ПО ПРОГРАМІ 2210</t>
  </si>
  <si>
    <t>територія</t>
  </si>
  <si>
    <t>будівля</t>
  </si>
  <si>
    <t>спортивна база</t>
  </si>
  <si>
    <t>укриття</t>
  </si>
  <si>
    <t>мережі</t>
  </si>
  <si>
    <t>безпека</t>
  </si>
  <si>
    <t>спортивна зона</t>
  </si>
  <si>
    <t>заходи національно-патріотичного</t>
  </si>
  <si>
    <t>РАЗОМ ЗА ПРОГРАМОЮ загальний фонд</t>
  </si>
  <si>
    <t>РАЗОМ ЗА ПРОГРАМОЮ бюджет розвитку</t>
  </si>
  <si>
    <t>єдина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</si>
</sst>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/>
    <xf numFmtId="0" fontId="0" fillId="0" borderId="0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/>
    <xf numFmtId="0" fontId="1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4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/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/>
    <xf numFmtId="0" fontId="1" fillId="0" borderId="12" xfId="0" applyFont="1" applyBorder="1"/>
    <xf numFmtId="0" fontId="0" fillId="0" borderId="18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1" fillId="0" borderId="17" xfId="0" applyFont="1" applyBorder="1"/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1" fillId="0" borderId="10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0" fillId="0" borderId="21" xfId="0" applyBorder="1"/>
    <xf numFmtId="0" fontId="1" fillId="0" borderId="10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0" fillId="0" borderId="5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1" fillId="0" borderId="10" xfId="0" applyFont="1" applyFill="1" applyBorder="1" applyAlignment="1">
      <alignment horizontal="right" vertical="center"/>
    </xf>
    <xf numFmtId="0" fontId="1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23" xfId="0" applyBorder="1"/>
    <xf numFmtId="0" fontId="0" fillId="0" borderId="13" xfId="0" applyBorder="1"/>
    <xf numFmtId="0" fontId="0" fillId="0" borderId="24" xfId="0" applyBorder="1"/>
    <xf numFmtId="0" fontId="1" fillId="0" borderId="20" xfId="0" applyFont="1" applyBorder="1"/>
    <xf numFmtId="0" fontId="1" fillId="0" borderId="2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5" fillId="0" borderId="4" xfId="0" applyFont="1" applyBorder="1"/>
    <xf numFmtId="0" fontId="5" fillId="0" borderId="2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0" fontId="5" fillId="0" borderId="5" xfId="0" applyFont="1" applyBorder="1"/>
    <xf numFmtId="0" fontId="5" fillId="0" borderId="3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/>
    <xf numFmtId="0" fontId="1" fillId="0" borderId="1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2" fillId="0" borderId="4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0" fillId="0" borderId="41" xfId="0" applyBorder="1"/>
    <xf numFmtId="0" fontId="0" fillId="0" borderId="39" xfId="0" applyBorder="1"/>
    <xf numFmtId="0" fontId="1" fillId="0" borderId="39" xfId="0" applyFont="1" applyBorder="1"/>
    <xf numFmtId="0" fontId="0" fillId="0" borderId="40" xfId="0" applyBorder="1"/>
    <xf numFmtId="0" fontId="1" fillId="0" borderId="11" xfId="0" applyFont="1" applyBorder="1"/>
    <xf numFmtId="0" fontId="0" fillId="0" borderId="32" xfId="0" applyBorder="1"/>
    <xf numFmtId="0" fontId="0" fillId="0" borderId="16" xfId="0" applyBorder="1"/>
    <xf numFmtId="0" fontId="0" fillId="0" borderId="33" xfId="0" applyBorder="1"/>
    <xf numFmtId="0" fontId="3" fillId="0" borderId="22" xfId="0" applyFont="1" applyBorder="1"/>
    <xf numFmtId="0" fontId="1" fillId="0" borderId="1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3" fillId="0" borderId="14" xfId="0" applyFont="1" applyBorder="1"/>
    <xf numFmtId="0" fontId="1" fillId="0" borderId="3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7" xfId="0" applyBorder="1"/>
    <xf numFmtId="0" fontId="3" fillId="0" borderId="8" xfId="0" applyFont="1" applyBorder="1"/>
    <xf numFmtId="0" fontId="3" fillId="0" borderId="29" xfId="0" applyFont="1" applyBorder="1"/>
    <xf numFmtId="0" fontId="1" fillId="0" borderId="11" xfId="0" applyFont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20" xfId="0" applyBorder="1"/>
    <xf numFmtId="0" fontId="0" fillId="0" borderId="32" xfId="0" applyBorder="1" applyAlignment="1">
      <alignment horizontal="left" vertical="center"/>
    </xf>
    <xf numFmtId="0" fontId="1" fillId="0" borderId="53" xfId="0" applyFont="1" applyBorder="1" applyAlignment="1">
      <alignment horizontal="center" vertical="center"/>
    </xf>
    <xf numFmtId="0" fontId="0" fillId="0" borderId="54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20" xfId="0" applyFont="1" applyBorder="1" applyAlignment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52509-973A-4D02-A73E-876237C18FBC}">
  <dimension ref="A1:AM60"/>
  <sheetViews>
    <sheetView tabSelected="1" topLeftCell="A4" zoomScale="64" zoomScaleNormal="64" workbookViewId="0">
      <selection activeCell="P7" sqref="P7"/>
    </sheetView>
  </sheetViews>
  <sheetFormatPr defaultRowHeight="15" x14ac:dyDescent="0.25"/>
  <cols>
    <col min="1" max="1" width="16.42578125" customWidth="1"/>
    <col min="2" max="5" width="12.140625" customWidth="1"/>
    <col min="6" max="6" width="11.42578125" customWidth="1"/>
    <col min="7" max="21" width="9.140625" style="13" customWidth="1"/>
    <col min="22" max="38" width="9.140625" customWidth="1"/>
    <col min="39" max="39" width="12.28515625" customWidth="1"/>
  </cols>
  <sheetData>
    <row r="1" spans="1:39" ht="15.75" thickBot="1" x14ac:dyDescent="0.3">
      <c r="A1">
        <v>2025</v>
      </c>
    </row>
    <row r="2" spans="1:39" ht="15.75" thickBot="1" x14ac:dyDescent="0.3">
      <c r="A2" s="22"/>
      <c r="B2" s="195" t="s">
        <v>111</v>
      </c>
      <c r="C2" s="196"/>
      <c r="D2" s="196"/>
      <c r="E2" s="196"/>
      <c r="F2" s="197"/>
      <c r="G2" s="192" t="s">
        <v>85</v>
      </c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4"/>
      <c r="AM2" s="190" t="s">
        <v>88</v>
      </c>
    </row>
    <row r="3" spans="1:39" ht="102" customHeight="1" x14ac:dyDescent="0.25">
      <c r="A3" s="22"/>
      <c r="B3" s="65" t="s">
        <v>87</v>
      </c>
      <c r="C3" s="99"/>
      <c r="D3" s="99"/>
      <c r="E3" s="99"/>
      <c r="F3" s="66" t="s">
        <v>110</v>
      </c>
      <c r="G3" s="58" t="s">
        <v>144</v>
      </c>
      <c r="H3" s="23" t="s">
        <v>51</v>
      </c>
      <c r="I3" s="23" t="s">
        <v>63</v>
      </c>
      <c r="J3" s="23" t="s">
        <v>64</v>
      </c>
      <c r="K3" s="23" t="s">
        <v>52</v>
      </c>
      <c r="L3" s="23" t="s">
        <v>60</v>
      </c>
      <c r="M3" s="23" t="s">
        <v>66</v>
      </c>
      <c r="N3" s="23" t="s">
        <v>67</v>
      </c>
      <c r="O3" s="23" t="s">
        <v>68</v>
      </c>
      <c r="P3" s="23" t="s">
        <v>69</v>
      </c>
      <c r="Q3" s="23" t="s">
        <v>73</v>
      </c>
      <c r="R3" s="23" t="s">
        <v>34</v>
      </c>
      <c r="S3" s="23" t="s">
        <v>57</v>
      </c>
      <c r="T3" s="23" t="s">
        <v>54</v>
      </c>
      <c r="U3" s="23" t="s">
        <v>55</v>
      </c>
      <c r="V3" s="23" t="s">
        <v>80</v>
      </c>
      <c r="W3" s="23" t="s">
        <v>56</v>
      </c>
      <c r="X3" s="23" t="s">
        <v>59</v>
      </c>
      <c r="Y3" s="23" t="s">
        <v>72</v>
      </c>
      <c r="Z3" s="23" t="s">
        <v>70</v>
      </c>
      <c r="AA3" s="23" t="s">
        <v>71</v>
      </c>
      <c r="AB3" s="23" t="s">
        <v>148</v>
      </c>
      <c r="AC3" s="23" t="s">
        <v>62</v>
      </c>
      <c r="AD3" s="23" t="s">
        <v>74</v>
      </c>
      <c r="AE3" s="23" t="s">
        <v>58</v>
      </c>
      <c r="AF3" s="23" t="s">
        <v>61</v>
      </c>
      <c r="AG3" s="23" t="s">
        <v>65</v>
      </c>
      <c r="AH3" s="23" t="s">
        <v>145</v>
      </c>
      <c r="AI3" s="23" t="s">
        <v>147</v>
      </c>
      <c r="AJ3" s="23" t="s">
        <v>146</v>
      </c>
      <c r="AK3" s="23" t="s">
        <v>149</v>
      </c>
      <c r="AL3" s="23" t="s">
        <v>53</v>
      </c>
      <c r="AM3" s="191"/>
    </row>
    <row r="4" spans="1:39" x14ac:dyDescent="0.25">
      <c r="A4" s="48" t="s">
        <v>0</v>
      </c>
      <c r="B4" s="67">
        <v>31.92</v>
      </c>
      <c r="C4" s="100"/>
      <c r="D4" s="100"/>
      <c r="E4" s="100"/>
      <c r="F4" s="68"/>
      <c r="G4" s="28">
        <v>45</v>
      </c>
      <c r="H4" s="2">
        <v>35</v>
      </c>
      <c r="I4" s="2"/>
      <c r="J4" s="2"/>
      <c r="K4" s="2">
        <v>60</v>
      </c>
      <c r="L4" s="2">
        <v>35</v>
      </c>
      <c r="M4" s="2"/>
      <c r="N4" s="2"/>
      <c r="O4" s="2"/>
      <c r="P4" s="2"/>
      <c r="Q4" s="2"/>
      <c r="R4" s="2">
        <v>60</v>
      </c>
      <c r="S4" s="2">
        <v>100</v>
      </c>
      <c r="T4" s="2">
        <v>145</v>
      </c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>
        <v>500</v>
      </c>
      <c r="AJ4" s="2"/>
      <c r="AK4" s="2"/>
      <c r="AL4" s="2">
        <v>120</v>
      </c>
      <c r="AM4" s="35">
        <f>SUM(G4:AL4)</f>
        <v>1100</v>
      </c>
    </row>
    <row r="5" spans="1:39" x14ac:dyDescent="0.25">
      <c r="A5" s="48" t="s">
        <v>1</v>
      </c>
      <c r="B5" s="67">
        <v>78</v>
      </c>
      <c r="C5" s="100"/>
      <c r="D5" s="100"/>
      <c r="E5" s="100"/>
      <c r="F5" s="68"/>
      <c r="G5" s="28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1245</v>
      </c>
      <c r="Z5" s="2"/>
      <c r="AA5" s="2"/>
      <c r="AB5" s="2"/>
      <c r="AC5" s="2">
        <v>120</v>
      </c>
      <c r="AD5" s="2"/>
      <c r="AE5" s="2"/>
      <c r="AF5" s="2">
        <v>100</v>
      </c>
      <c r="AG5" s="2"/>
      <c r="AH5" s="2"/>
      <c r="AI5" s="2"/>
      <c r="AJ5" s="2"/>
      <c r="AK5" s="2"/>
      <c r="AL5" s="2"/>
      <c r="AM5" s="35">
        <f t="shared" ref="AM5:AM17" si="0">SUM(G5:AL5)</f>
        <v>1465</v>
      </c>
    </row>
    <row r="6" spans="1:39" x14ac:dyDescent="0.25">
      <c r="A6" s="48" t="s">
        <v>2</v>
      </c>
      <c r="B6" s="67">
        <v>45.84</v>
      </c>
      <c r="C6" s="100"/>
      <c r="D6" s="100"/>
      <c r="E6" s="100"/>
      <c r="F6" s="68"/>
      <c r="G6" s="28">
        <v>60</v>
      </c>
      <c r="H6" s="2"/>
      <c r="I6" s="2">
        <v>25</v>
      </c>
      <c r="J6" s="2"/>
      <c r="K6" s="2"/>
      <c r="L6" s="2"/>
      <c r="M6" s="2"/>
      <c r="N6" s="2">
        <v>120</v>
      </c>
      <c r="O6" s="2"/>
      <c r="P6" s="2">
        <v>200</v>
      </c>
      <c r="Q6" s="2"/>
      <c r="R6" s="2">
        <v>90</v>
      </c>
      <c r="S6" s="2"/>
      <c r="T6" s="2"/>
      <c r="U6" s="2"/>
      <c r="V6" s="2">
        <v>25</v>
      </c>
      <c r="W6" s="2"/>
      <c r="X6" s="2"/>
      <c r="Y6" s="2">
        <v>360</v>
      </c>
      <c r="Z6" s="2"/>
      <c r="AA6" s="2"/>
      <c r="AB6" s="2">
        <v>480</v>
      </c>
      <c r="AC6" s="2"/>
      <c r="AD6" s="2"/>
      <c r="AE6" s="2"/>
      <c r="AF6" s="2"/>
      <c r="AG6" s="2">
        <v>84</v>
      </c>
      <c r="AH6" s="2"/>
      <c r="AI6" s="2">
        <v>450</v>
      </c>
      <c r="AJ6" s="2">
        <v>66</v>
      </c>
      <c r="AK6" s="2">
        <v>100</v>
      </c>
      <c r="AL6" s="2"/>
      <c r="AM6" s="35">
        <f t="shared" si="0"/>
        <v>2060</v>
      </c>
    </row>
    <row r="7" spans="1:39" x14ac:dyDescent="0.25">
      <c r="A7" s="48" t="s">
        <v>3</v>
      </c>
      <c r="B7" s="67">
        <v>62.76</v>
      </c>
      <c r="C7" s="100"/>
      <c r="D7" s="100"/>
      <c r="E7" s="100"/>
      <c r="F7" s="68"/>
      <c r="G7" s="2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>
        <v>300</v>
      </c>
      <c r="T7" s="2"/>
      <c r="U7" s="2">
        <v>700</v>
      </c>
      <c r="V7" s="2"/>
      <c r="W7" s="2">
        <v>210</v>
      </c>
      <c r="X7" s="2">
        <v>210</v>
      </c>
      <c r="Y7" s="2"/>
      <c r="Z7" s="2"/>
      <c r="AA7" s="2"/>
      <c r="AB7" s="2"/>
      <c r="AC7" s="2"/>
      <c r="AD7" s="2"/>
      <c r="AE7" s="2">
        <v>400</v>
      </c>
      <c r="AF7" s="2"/>
      <c r="AG7" s="2"/>
      <c r="AH7" s="2"/>
      <c r="AI7" s="2">
        <v>600</v>
      </c>
      <c r="AJ7" s="2"/>
      <c r="AK7" s="2"/>
      <c r="AL7" s="2"/>
      <c r="AM7" s="35">
        <f t="shared" si="0"/>
        <v>2420</v>
      </c>
    </row>
    <row r="8" spans="1:39" s="118" customFormat="1" x14ac:dyDescent="0.25">
      <c r="A8" s="110" t="s">
        <v>4</v>
      </c>
      <c r="B8" s="111">
        <v>114.36</v>
      </c>
      <c r="C8" s="112"/>
      <c r="D8" s="112"/>
      <c r="E8" s="112"/>
      <c r="F8" s="113"/>
      <c r="G8" s="114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>
        <v>600</v>
      </c>
      <c r="AL8" s="115"/>
      <c r="AM8" s="35">
        <f t="shared" si="0"/>
        <v>600</v>
      </c>
    </row>
    <row r="9" spans="1:39" x14ac:dyDescent="0.25">
      <c r="A9" s="48" t="s">
        <v>5</v>
      </c>
      <c r="B9" s="67">
        <v>44.04</v>
      </c>
      <c r="C9" s="100"/>
      <c r="D9" s="100"/>
      <c r="E9" s="100"/>
      <c r="F9" s="68"/>
      <c r="G9" s="28">
        <v>50</v>
      </c>
      <c r="H9" s="2">
        <v>33</v>
      </c>
      <c r="I9" s="2">
        <v>39</v>
      </c>
      <c r="J9" s="2"/>
      <c r="K9" s="2"/>
      <c r="L9" s="2"/>
      <c r="M9" s="2">
        <v>68</v>
      </c>
      <c r="N9" s="2">
        <v>80</v>
      </c>
      <c r="O9" s="2">
        <v>40</v>
      </c>
      <c r="P9" s="2"/>
      <c r="Q9" s="2"/>
      <c r="R9" s="2"/>
      <c r="S9" s="2">
        <v>660</v>
      </c>
      <c r="T9" s="2"/>
      <c r="U9" s="2"/>
      <c r="V9" s="2"/>
      <c r="W9" s="2">
        <v>450</v>
      </c>
      <c r="X9" s="2"/>
      <c r="Y9" s="2"/>
      <c r="Z9" s="2"/>
      <c r="AA9" s="2"/>
      <c r="AB9" s="2"/>
      <c r="AC9" s="2"/>
      <c r="AD9" s="2"/>
      <c r="AE9" s="2"/>
      <c r="AF9" s="2"/>
      <c r="AG9" s="2">
        <v>617</v>
      </c>
      <c r="AH9" s="2"/>
      <c r="AI9" s="2"/>
      <c r="AJ9" s="2"/>
      <c r="AK9" s="2"/>
      <c r="AL9" s="2"/>
      <c r="AM9" s="35">
        <f t="shared" si="0"/>
        <v>2037</v>
      </c>
    </row>
    <row r="10" spans="1:39" x14ac:dyDescent="0.25">
      <c r="A10" s="48" t="s">
        <v>6</v>
      </c>
      <c r="B10" s="67">
        <v>50.16</v>
      </c>
      <c r="C10" s="100"/>
      <c r="D10" s="100"/>
      <c r="E10" s="100"/>
      <c r="F10" s="68"/>
      <c r="G10" s="28">
        <v>65</v>
      </c>
      <c r="H10" s="2"/>
      <c r="I10" s="2"/>
      <c r="J10" s="2">
        <v>50</v>
      </c>
      <c r="K10" s="2"/>
      <c r="L10" s="2"/>
      <c r="M10" s="2"/>
      <c r="N10" s="2"/>
      <c r="O10" s="2">
        <v>30</v>
      </c>
      <c r="P10" s="2"/>
      <c r="Q10" s="2"/>
      <c r="R10" s="2"/>
      <c r="S10" s="2"/>
      <c r="T10" s="2"/>
      <c r="U10" s="2"/>
      <c r="V10" s="2"/>
      <c r="W10" s="2">
        <v>100</v>
      </c>
      <c r="X10" s="2"/>
      <c r="Y10" s="2"/>
      <c r="Z10" s="2">
        <v>160</v>
      </c>
      <c r="AA10" s="2">
        <v>200</v>
      </c>
      <c r="AB10" s="2">
        <v>48</v>
      </c>
      <c r="AC10" s="2"/>
      <c r="AD10" s="2"/>
      <c r="AE10" s="2"/>
      <c r="AF10" s="2"/>
      <c r="AG10" s="2">
        <v>195</v>
      </c>
      <c r="AH10" s="2">
        <v>30</v>
      </c>
      <c r="AI10" s="2"/>
      <c r="AJ10" s="2"/>
      <c r="AK10" s="2"/>
      <c r="AL10" s="2"/>
      <c r="AM10" s="35">
        <f t="shared" si="0"/>
        <v>878</v>
      </c>
    </row>
    <row r="11" spans="1:39" x14ac:dyDescent="0.25">
      <c r="A11" s="48" t="s">
        <v>7</v>
      </c>
      <c r="B11" s="67">
        <v>80.400000000000006</v>
      </c>
      <c r="C11" s="100"/>
      <c r="D11" s="100"/>
      <c r="E11" s="100"/>
      <c r="F11" s="68"/>
      <c r="G11" s="28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>
        <v>500</v>
      </c>
      <c r="V11" s="2">
        <v>120</v>
      </c>
      <c r="W11" s="2">
        <v>80</v>
      </c>
      <c r="X11" s="2"/>
      <c r="Y11" s="2">
        <v>180</v>
      </c>
      <c r="Z11" s="2"/>
      <c r="AA11" s="2"/>
      <c r="AB11" s="2"/>
      <c r="AC11" s="2"/>
      <c r="AD11" s="2"/>
      <c r="AE11" s="2"/>
      <c r="AF11" s="2"/>
      <c r="AG11" s="2">
        <v>260</v>
      </c>
      <c r="AH11" s="2"/>
      <c r="AI11" s="2"/>
      <c r="AJ11" s="2"/>
      <c r="AK11" s="2"/>
      <c r="AL11" s="2"/>
      <c r="AM11" s="35">
        <f t="shared" si="0"/>
        <v>1140</v>
      </c>
    </row>
    <row r="12" spans="1:39" x14ac:dyDescent="0.25">
      <c r="A12" s="48" t="s">
        <v>8</v>
      </c>
      <c r="B12" s="67">
        <v>92.16</v>
      </c>
      <c r="C12" s="100"/>
      <c r="D12" s="100"/>
      <c r="E12" s="100"/>
      <c r="F12" s="68"/>
      <c r="G12" s="28"/>
      <c r="H12" s="2"/>
      <c r="I12" s="2"/>
      <c r="J12" s="2"/>
      <c r="K12" s="2"/>
      <c r="L12" s="2"/>
      <c r="M12" s="2"/>
      <c r="N12" s="2"/>
      <c r="O12" s="2"/>
      <c r="P12" s="2"/>
      <c r="Q12" s="2"/>
      <c r="R12" s="2">
        <v>25</v>
      </c>
      <c r="S12" s="2">
        <v>300</v>
      </c>
      <c r="T12" s="2"/>
      <c r="U12" s="2"/>
      <c r="V12" s="2">
        <v>100</v>
      </c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>
        <v>450</v>
      </c>
      <c r="AH12" s="2"/>
      <c r="AI12" s="2">
        <v>60</v>
      </c>
      <c r="AJ12" s="2"/>
      <c r="AK12" s="2"/>
      <c r="AL12" s="2"/>
      <c r="AM12" s="35">
        <f t="shared" si="0"/>
        <v>935</v>
      </c>
    </row>
    <row r="13" spans="1:39" s="118" customFormat="1" x14ac:dyDescent="0.25">
      <c r="A13" s="110" t="s">
        <v>9</v>
      </c>
      <c r="B13" s="111">
        <v>0</v>
      </c>
      <c r="C13" s="112"/>
      <c r="D13" s="112"/>
      <c r="E13" s="112"/>
      <c r="F13" s="113"/>
      <c r="G13" s="114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>
        <v>300</v>
      </c>
      <c r="T13" s="115"/>
      <c r="U13" s="115">
        <v>676</v>
      </c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>
        <v>48</v>
      </c>
      <c r="AH13" s="115"/>
      <c r="AI13" s="115"/>
      <c r="AJ13" s="115"/>
      <c r="AK13" s="115"/>
      <c r="AL13" s="115"/>
      <c r="AM13" s="35">
        <f t="shared" si="0"/>
        <v>1024</v>
      </c>
    </row>
    <row r="14" spans="1:39" x14ac:dyDescent="0.25">
      <c r="A14" s="48" t="s">
        <v>10</v>
      </c>
      <c r="B14" s="67">
        <v>26.4</v>
      </c>
      <c r="C14" s="100"/>
      <c r="D14" s="100"/>
      <c r="E14" s="100"/>
      <c r="F14" s="68"/>
      <c r="G14" s="28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>
        <v>350</v>
      </c>
      <c r="V14" s="2">
        <v>30</v>
      </c>
      <c r="W14" s="2">
        <v>75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35">
        <f t="shared" si="0"/>
        <v>455</v>
      </c>
    </row>
    <row r="15" spans="1:39" x14ac:dyDescent="0.25">
      <c r="A15" s="48" t="s">
        <v>11</v>
      </c>
      <c r="B15" s="67">
        <v>34.92</v>
      </c>
      <c r="C15" s="100"/>
      <c r="D15" s="100"/>
      <c r="E15" s="100"/>
      <c r="F15" s="68"/>
      <c r="G15" s="28"/>
      <c r="H15" s="2"/>
      <c r="I15" s="2"/>
      <c r="J15" s="2"/>
      <c r="K15" s="2"/>
      <c r="L15" s="2"/>
      <c r="M15" s="2"/>
      <c r="N15" s="2"/>
      <c r="O15" s="2"/>
      <c r="P15" s="2"/>
      <c r="Q15" s="2">
        <v>200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>
        <v>750</v>
      </c>
      <c r="AD15" s="2"/>
      <c r="AE15" s="2"/>
      <c r="AF15" s="2"/>
      <c r="AG15" s="2">
        <v>1300</v>
      </c>
      <c r="AH15" s="2"/>
      <c r="AI15" s="2"/>
      <c r="AJ15" s="2"/>
      <c r="AK15" s="2"/>
      <c r="AL15" s="2"/>
      <c r="AM15" s="35">
        <f t="shared" si="0"/>
        <v>2250</v>
      </c>
    </row>
    <row r="16" spans="1:39" x14ac:dyDescent="0.25">
      <c r="A16" s="48" t="s">
        <v>75</v>
      </c>
      <c r="B16" s="67">
        <v>43.44</v>
      </c>
      <c r="C16" s="100"/>
      <c r="D16" s="100"/>
      <c r="E16" s="100"/>
      <c r="F16" s="68"/>
      <c r="G16" s="28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>
        <v>50</v>
      </c>
      <c r="X16" s="2"/>
      <c r="Y16" s="2"/>
      <c r="Z16" s="2"/>
      <c r="AA16" s="2"/>
      <c r="AB16" s="2"/>
      <c r="AC16" s="2"/>
      <c r="AD16" s="2">
        <v>200</v>
      </c>
      <c r="AE16" s="2"/>
      <c r="AF16" s="2"/>
      <c r="AG16" s="2">
        <v>1342</v>
      </c>
      <c r="AH16" s="2"/>
      <c r="AI16" s="2"/>
      <c r="AJ16" s="2"/>
      <c r="AK16" s="2"/>
      <c r="AL16" s="2"/>
      <c r="AM16" s="35">
        <f t="shared" si="0"/>
        <v>1592</v>
      </c>
    </row>
    <row r="17" spans="1:39" ht="15.75" thickBot="1" x14ac:dyDescent="0.3">
      <c r="A17" s="49" t="s">
        <v>43</v>
      </c>
      <c r="B17" s="87">
        <v>108</v>
      </c>
      <c r="C17" s="101"/>
      <c r="D17" s="101"/>
      <c r="E17" s="101"/>
      <c r="F17" s="88"/>
      <c r="G17" s="59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35">
        <f t="shared" si="0"/>
        <v>0</v>
      </c>
    </row>
    <row r="18" spans="1:39" s="6" customFormat="1" ht="19.5" thickBot="1" x14ac:dyDescent="0.3">
      <c r="A18" s="50" t="s">
        <v>35</v>
      </c>
      <c r="B18" s="91">
        <f>SUM(B4:B17)</f>
        <v>812.39999999999986</v>
      </c>
      <c r="C18" s="71"/>
      <c r="D18" s="128"/>
      <c r="E18" s="71"/>
      <c r="F18" s="129">
        <f>B18</f>
        <v>812.39999999999986</v>
      </c>
      <c r="G18" s="60">
        <f t="shared" ref="G18:U18" si="1">SUM(G4:G17)</f>
        <v>220</v>
      </c>
      <c r="H18" s="11">
        <f t="shared" si="1"/>
        <v>68</v>
      </c>
      <c r="I18" s="11">
        <f t="shared" si="1"/>
        <v>64</v>
      </c>
      <c r="J18" s="11">
        <f t="shared" si="1"/>
        <v>50</v>
      </c>
      <c r="K18" s="11">
        <f t="shared" si="1"/>
        <v>60</v>
      </c>
      <c r="L18" s="11">
        <f t="shared" si="1"/>
        <v>35</v>
      </c>
      <c r="M18" s="11">
        <f t="shared" si="1"/>
        <v>68</v>
      </c>
      <c r="N18" s="11">
        <f t="shared" si="1"/>
        <v>200</v>
      </c>
      <c r="O18" s="11">
        <f t="shared" si="1"/>
        <v>70</v>
      </c>
      <c r="P18" s="11">
        <f t="shared" si="1"/>
        <v>200</v>
      </c>
      <c r="Q18" s="11">
        <f t="shared" si="1"/>
        <v>200</v>
      </c>
      <c r="R18" s="11">
        <f t="shared" si="1"/>
        <v>175</v>
      </c>
      <c r="S18" s="11">
        <f t="shared" si="1"/>
        <v>1660</v>
      </c>
      <c r="T18" s="11">
        <f t="shared" si="1"/>
        <v>145</v>
      </c>
      <c r="U18" s="11">
        <f t="shared" si="1"/>
        <v>2226</v>
      </c>
      <c r="V18" s="11">
        <f t="shared" ref="V18:AH18" si="2">SUM(V4:V17)</f>
        <v>275</v>
      </c>
      <c r="W18" s="11">
        <f t="shared" si="2"/>
        <v>965</v>
      </c>
      <c r="X18" s="11">
        <f t="shared" ref="X18:AC18" si="3">SUM(X4:X17)</f>
        <v>210</v>
      </c>
      <c r="Y18" s="11">
        <f t="shared" si="3"/>
        <v>1785</v>
      </c>
      <c r="Z18" s="11">
        <f t="shared" si="3"/>
        <v>160</v>
      </c>
      <c r="AA18" s="11">
        <f t="shared" si="3"/>
        <v>200</v>
      </c>
      <c r="AB18" s="11">
        <f t="shared" si="3"/>
        <v>528</v>
      </c>
      <c r="AC18" s="11">
        <f t="shared" si="3"/>
        <v>870</v>
      </c>
      <c r="AD18" s="11">
        <f t="shared" si="2"/>
        <v>200</v>
      </c>
      <c r="AE18" s="11">
        <f t="shared" si="2"/>
        <v>400</v>
      </c>
      <c r="AF18" s="11">
        <f t="shared" si="2"/>
        <v>100</v>
      </c>
      <c r="AG18" s="11">
        <f t="shared" si="2"/>
        <v>4296</v>
      </c>
      <c r="AH18" s="11">
        <f t="shared" si="2"/>
        <v>30</v>
      </c>
      <c r="AI18" s="11">
        <f>SUM(AI4:AI17)</f>
        <v>1610</v>
      </c>
      <c r="AJ18" s="11">
        <f>SUM(AJ4:AJ17)</f>
        <v>66</v>
      </c>
      <c r="AK18" s="11">
        <f>SUM(AK4:AK17)</f>
        <v>700</v>
      </c>
      <c r="AL18" s="11">
        <f>SUM(AL4:AL17)</f>
        <v>120</v>
      </c>
      <c r="AM18" s="45">
        <f>Q18+AB18+AA18+Z18+AH18+P18+O18+N18+M18+AG18+J18+I18+AC18+AF18+Y18+X18+AE18+AD18+W18+V18+U18+T18+AL18+AI18+K18+L18+R18+S18+H18+G18+AJ18+AK18</f>
        <v>17956</v>
      </c>
    </row>
    <row r="19" spans="1:39" ht="90" x14ac:dyDescent="0.25">
      <c r="A19" s="51"/>
      <c r="B19" s="89" t="s">
        <v>87</v>
      </c>
      <c r="C19" s="102"/>
      <c r="D19" s="102"/>
      <c r="E19" s="102"/>
      <c r="F19" s="66" t="s">
        <v>110</v>
      </c>
      <c r="G19" s="58" t="s">
        <v>50</v>
      </c>
      <c r="H19" s="23" t="s">
        <v>51</v>
      </c>
      <c r="I19" s="23" t="s">
        <v>63</v>
      </c>
      <c r="J19" s="23" t="s">
        <v>64</v>
      </c>
      <c r="K19" s="23" t="s">
        <v>76</v>
      </c>
      <c r="L19" s="23" t="s">
        <v>151</v>
      </c>
      <c r="M19" s="23" t="s">
        <v>77</v>
      </c>
      <c r="N19" s="23" t="s">
        <v>67</v>
      </c>
      <c r="O19" s="23" t="s">
        <v>68</v>
      </c>
      <c r="P19" s="23" t="s">
        <v>69</v>
      </c>
      <c r="Q19" s="23" t="s">
        <v>78</v>
      </c>
      <c r="R19" s="23" t="s">
        <v>82</v>
      </c>
      <c r="S19" s="24" t="s">
        <v>83</v>
      </c>
      <c r="T19" s="25" t="s">
        <v>84</v>
      </c>
      <c r="U19" s="23" t="s">
        <v>79</v>
      </c>
      <c r="V19" s="23" t="s">
        <v>80</v>
      </c>
      <c r="W19" s="23" t="s">
        <v>56</v>
      </c>
      <c r="X19" s="23" t="s">
        <v>59</v>
      </c>
      <c r="Y19" s="23" t="s">
        <v>142</v>
      </c>
      <c r="Z19" s="24" t="s">
        <v>150</v>
      </c>
      <c r="AA19" s="23" t="s">
        <v>81</v>
      </c>
      <c r="AB19" s="25" t="s">
        <v>139</v>
      </c>
      <c r="AC19" s="23" t="s">
        <v>65</v>
      </c>
      <c r="AD19" s="23" t="s">
        <v>61</v>
      </c>
      <c r="AE19" s="23" t="s">
        <v>152</v>
      </c>
      <c r="AF19" s="23" t="s">
        <v>106</v>
      </c>
      <c r="AG19" s="23" t="s">
        <v>138</v>
      </c>
      <c r="AH19" s="23" t="s">
        <v>143</v>
      </c>
      <c r="AI19" s="10"/>
      <c r="AJ19" s="10"/>
      <c r="AK19" s="10"/>
      <c r="AL19" s="10"/>
      <c r="AM19" s="127" t="s">
        <v>88</v>
      </c>
    </row>
    <row r="20" spans="1:39" x14ac:dyDescent="0.25">
      <c r="A20" s="48" t="s">
        <v>12</v>
      </c>
      <c r="B20" s="67">
        <v>40.200000000000003</v>
      </c>
      <c r="C20" s="100"/>
      <c r="D20" s="100"/>
      <c r="E20" s="100"/>
      <c r="F20" s="68"/>
      <c r="G20" s="28">
        <v>100</v>
      </c>
      <c r="H20" s="2"/>
      <c r="I20" s="2"/>
      <c r="J20" s="2"/>
      <c r="K20" s="2"/>
      <c r="L20" s="2"/>
      <c r="M20" s="2"/>
      <c r="N20" s="2"/>
      <c r="O20" s="2"/>
      <c r="P20" s="2"/>
      <c r="Q20" s="2">
        <v>30</v>
      </c>
      <c r="R20" s="2"/>
      <c r="S20" s="14"/>
      <c r="T20" s="2"/>
      <c r="U20" s="2"/>
      <c r="V20" s="2"/>
      <c r="W20" s="2"/>
      <c r="X20" s="2"/>
      <c r="Y20" s="2"/>
      <c r="Z20" s="14"/>
      <c r="AA20" s="2">
        <v>230</v>
      </c>
      <c r="AB20" s="2">
        <v>22</v>
      </c>
      <c r="AC20" s="2">
        <v>84</v>
      </c>
      <c r="AD20" s="2"/>
      <c r="AE20" s="2"/>
      <c r="AG20" s="2">
        <v>50</v>
      </c>
      <c r="AH20" s="2"/>
      <c r="AI20" s="1"/>
      <c r="AJ20" s="1"/>
      <c r="AK20" s="1"/>
      <c r="AL20" s="2"/>
      <c r="AM20" s="37">
        <f>SUM(G20:AL20)</f>
        <v>516</v>
      </c>
    </row>
    <row r="21" spans="1:39" x14ac:dyDescent="0.25">
      <c r="A21" s="48" t="s">
        <v>13</v>
      </c>
      <c r="B21" s="67">
        <v>22.44</v>
      </c>
      <c r="C21" s="100"/>
      <c r="D21" s="100"/>
      <c r="E21" s="100"/>
      <c r="F21" s="68"/>
      <c r="G21" s="28">
        <v>35</v>
      </c>
      <c r="H21" s="2"/>
      <c r="I21" s="2"/>
      <c r="J21" s="2"/>
      <c r="K21" s="2">
        <v>37</v>
      </c>
      <c r="L21" s="2"/>
      <c r="M21" s="2">
        <v>32</v>
      </c>
      <c r="N21" s="2"/>
      <c r="O21" s="2"/>
      <c r="P21" s="2"/>
      <c r="Q21" s="2">
        <v>35</v>
      </c>
      <c r="R21" s="2"/>
      <c r="S21" s="14"/>
      <c r="T21" s="2"/>
      <c r="U21" s="2"/>
      <c r="V21" s="2"/>
      <c r="W21" s="2"/>
      <c r="X21" s="2"/>
      <c r="Y21" s="2"/>
      <c r="Z21" s="14"/>
      <c r="AA21" s="2"/>
      <c r="AB21" s="2"/>
      <c r="AC21" s="2"/>
      <c r="AD21" s="2"/>
      <c r="AE21" s="2"/>
      <c r="AF21" s="1"/>
      <c r="AG21" s="1"/>
      <c r="AH21" s="2"/>
      <c r="AI21" s="1"/>
      <c r="AJ21" s="1"/>
      <c r="AK21" s="1"/>
      <c r="AL21" s="2"/>
      <c r="AM21" s="37">
        <f t="shared" ref="AM21:AM41" si="4">SUM(G21:AL21)</f>
        <v>139</v>
      </c>
    </row>
    <row r="22" spans="1:39" x14ac:dyDescent="0.25">
      <c r="A22" s="48" t="s">
        <v>14</v>
      </c>
      <c r="B22" s="67">
        <v>21.12</v>
      </c>
      <c r="C22" s="100"/>
      <c r="D22" s="100"/>
      <c r="E22" s="100"/>
      <c r="F22" s="68"/>
      <c r="G22" s="28"/>
      <c r="H22" s="2"/>
      <c r="I22" s="2"/>
      <c r="J22" s="2"/>
      <c r="K22" s="2"/>
      <c r="L22" s="2"/>
      <c r="M22" s="2"/>
      <c r="N22" s="2"/>
      <c r="O22" s="2">
        <v>30</v>
      </c>
      <c r="P22" s="2"/>
      <c r="Q22" s="2"/>
      <c r="R22" s="2"/>
      <c r="S22" s="14"/>
      <c r="T22" s="2"/>
      <c r="U22" s="2">
        <v>100</v>
      </c>
      <c r="V22" s="2">
        <v>50</v>
      </c>
      <c r="W22" s="2">
        <v>75</v>
      </c>
      <c r="X22" s="2"/>
      <c r="Y22" s="2">
        <v>80</v>
      </c>
      <c r="Z22" s="14"/>
      <c r="AA22" s="2">
        <v>3000</v>
      </c>
      <c r="AB22" s="2"/>
      <c r="AC22" s="2">
        <v>145</v>
      </c>
      <c r="AD22" s="2"/>
      <c r="AE22" s="2"/>
      <c r="AF22" s="1"/>
      <c r="AG22" s="1"/>
      <c r="AH22" s="2"/>
      <c r="AI22" s="1"/>
      <c r="AJ22" s="1"/>
      <c r="AK22" s="1"/>
      <c r="AL22" s="2"/>
      <c r="AM22" s="37">
        <f t="shared" si="4"/>
        <v>3480</v>
      </c>
    </row>
    <row r="23" spans="1:39" x14ac:dyDescent="0.25">
      <c r="A23" s="48" t="s">
        <v>15</v>
      </c>
      <c r="B23" s="67">
        <v>33.6</v>
      </c>
      <c r="C23" s="100"/>
      <c r="D23" s="100"/>
      <c r="E23" s="100"/>
      <c r="F23" s="68"/>
      <c r="G23" s="28"/>
      <c r="H23" s="2"/>
      <c r="I23" s="2">
        <v>55</v>
      </c>
      <c r="J23" s="2"/>
      <c r="K23" s="2"/>
      <c r="L23" s="2"/>
      <c r="M23" s="2"/>
      <c r="N23" s="2"/>
      <c r="O23" s="2"/>
      <c r="P23" s="2"/>
      <c r="Q23" s="2"/>
      <c r="R23" s="2">
        <v>55</v>
      </c>
      <c r="S23" s="14"/>
      <c r="T23" s="2"/>
      <c r="U23" s="2"/>
      <c r="V23" s="2"/>
      <c r="W23" s="2"/>
      <c r="X23" s="2">
        <v>30</v>
      </c>
      <c r="Y23" s="2"/>
      <c r="Z23" s="14"/>
      <c r="AA23" s="2"/>
      <c r="AB23" s="2"/>
      <c r="AC23" s="2"/>
      <c r="AD23" s="2"/>
      <c r="AE23" s="2"/>
      <c r="AF23" s="1"/>
      <c r="AG23" s="1"/>
      <c r="AH23" s="2"/>
      <c r="AI23" s="1"/>
      <c r="AJ23" s="1"/>
      <c r="AK23" s="1"/>
      <c r="AL23" s="2"/>
      <c r="AM23" s="37">
        <f t="shared" si="4"/>
        <v>140</v>
      </c>
    </row>
    <row r="24" spans="1:39" x14ac:dyDescent="0.25">
      <c r="A24" s="48" t="s">
        <v>16</v>
      </c>
      <c r="B24" s="67">
        <v>28.56</v>
      </c>
      <c r="C24" s="100"/>
      <c r="D24" s="100"/>
      <c r="E24" s="100"/>
      <c r="F24" s="68"/>
      <c r="G24" s="28"/>
      <c r="H24" s="2"/>
      <c r="I24" s="2"/>
      <c r="J24" s="2"/>
      <c r="K24" s="2"/>
      <c r="L24" s="2"/>
      <c r="M24" s="2"/>
      <c r="N24" s="2"/>
      <c r="O24" s="2"/>
      <c r="P24" s="2">
        <v>250</v>
      </c>
      <c r="Q24" s="2"/>
      <c r="R24" s="2"/>
      <c r="S24" s="14"/>
      <c r="T24" s="2"/>
      <c r="U24" s="2">
        <v>26</v>
      </c>
      <c r="V24" s="2">
        <v>21</v>
      </c>
      <c r="W24" s="2"/>
      <c r="X24" s="2">
        <v>30</v>
      </c>
      <c r="Y24" s="2"/>
      <c r="Z24" s="14"/>
      <c r="AA24" s="2"/>
      <c r="AB24" s="2"/>
      <c r="AC24" s="2"/>
      <c r="AD24" s="2"/>
      <c r="AE24" s="2"/>
      <c r="AF24" s="1"/>
      <c r="AG24" s="1"/>
      <c r="AH24" s="2"/>
      <c r="AI24" s="1"/>
      <c r="AJ24" s="1"/>
      <c r="AK24" s="1"/>
      <c r="AL24" s="2"/>
      <c r="AM24" s="37">
        <f t="shared" si="4"/>
        <v>327</v>
      </c>
    </row>
    <row r="25" spans="1:39" x14ac:dyDescent="0.25">
      <c r="A25" s="48" t="s">
        <v>17</v>
      </c>
      <c r="B25" s="67">
        <v>28.08</v>
      </c>
      <c r="C25" s="100"/>
      <c r="D25" s="100"/>
      <c r="E25" s="100"/>
      <c r="F25" s="68"/>
      <c r="G25" s="28">
        <v>50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14"/>
      <c r="T25" s="2"/>
      <c r="U25" s="2"/>
      <c r="V25" s="2">
        <v>50</v>
      </c>
      <c r="W25" s="2"/>
      <c r="X25" s="2"/>
      <c r="Y25" s="2"/>
      <c r="Z25" s="14"/>
      <c r="AA25" s="2"/>
      <c r="AB25" s="2"/>
      <c r="AC25" s="2"/>
      <c r="AD25" s="2"/>
      <c r="AE25" s="2"/>
      <c r="AF25" s="1"/>
      <c r="AG25" s="1"/>
      <c r="AH25" s="2"/>
      <c r="AI25" s="1"/>
      <c r="AJ25" s="1"/>
      <c r="AK25" s="1"/>
      <c r="AL25" s="2"/>
      <c r="AM25" s="37">
        <f t="shared" si="4"/>
        <v>100</v>
      </c>
    </row>
    <row r="26" spans="1:39" x14ac:dyDescent="0.25">
      <c r="A26" s="48" t="s">
        <v>18</v>
      </c>
      <c r="B26" s="67">
        <v>14.4</v>
      </c>
      <c r="C26" s="100"/>
      <c r="D26" s="100"/>
      <c r="E26" s="100"/>
      <c r="F26" s="68"/>
      <c r="G26" s="28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14"/>
      <c r="T26" s="2"/>
      <c r="U26" s="2"/>
      <c r="V26" s="2"/>
      <c r="W26" s="2"/>
      <c r="X26" s="2"/>
      <c r="Y26" s="2"/>
      <c r="Z26" s="14"/>
      <c r="AA26" s="2"/>
      <c r="AB26" s="2"/>
      <c r="AC26" s="2"/>
      <c r="AD26" s="2"/>
      <c r="AE26" s="2"/>
      <c r="AF26" s="1"/>
      <c r="AG26" s="1"/>
      <c r="AH26" s="2"/>
      <c r="AI26" s="1"/>
      <c r="AJ26" s="1"/>
      <c r="AK26" s="1"/>
      <c r="AL26" s="2"/>
      <c r="AM26" s="37">
        <f t="shared" si="4"/>
        <v>0</v>
      </c>
    </row>
    <row r="27" spans="1:39" x14ac:dyDescent="0.25">
      <c r="A27" s="48" t="s">
        <v>19</v>
      </c>
      <c r="B27" s="67">
        <v>19.2</v>
      </c>
      <c r="C27" s="100"/>
      <c r="D27" s="100"/>
      <c r="E27" s="100"/>
      <c r="F27" s="68"/>
      <c r="G27" s="28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14"/>
      <c r="T27" s="2"/>
      <c r="U27" s="2">
        <v>50</v>
      </c>
      <c r="V27" s="2"/>
      <c r="W27" s="2"/>
      <c r="X27" s="2"/>
      <c r="Y27" s="2"/>
      <c r="Z27" s="14"/>
      <c r="AA27" s="2">
        <v>100</v>
      </c>
      <c r="AB27" s="2"/>
      <c r="AC27" s="2"/>
      <c r="AD27" s="2"/>
      <c r="AE27" s="2"/>
      <c r="AF27" s="1"/>
      <c r="AG27" s="1"/>
      <c r="AH27" s="2"/>
      <c r="AI27" s="1"/>
      <c r="AJ27" s="1"/>
      <c r="AK27" s="1"/>
      <c r="AL27" s="2"/>
      <c r="AM27" s="37">
        <f t="shared" si="4"/>
        <v>150</v>
      </c>
    </row>
    <row r="28" spans="1:39" x14ac:dyDescent="0.25">
      <c r="A28" s="48" t="s">
        <v>20</v>
      </c>
      <c r="B28" s="67">
        <v>27.24</v>
      </c>
      <c r="C28" s="100"/>
      <c r="D28" s="100"/>
      <c r="E28" s="100"/>
      <c r="F28" s="68"/>
      <c r="G28" s="28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14"/>
      <c r="T28" s="2"/>
      <c r="U28" s="2"/>
      <c r="V28" s="2"/>
      <c r="W28" s="2"/>
      <c r="X28" s="2"/>
      <c r="Y28" s="2"/>
      <c r="Z28" s="14"/>
      <c r="AA28" s="2"/>
      <c r="AB28" s="2"/>
      <c r="AC28" s="2"/>
      <c r="AD28" s="2"/>
      <c r="AE28" s="2"/>
      <c r="AF28" s="2">
        <v>50</v>
      </c>
      <c r="AG28" s="2">
        <v>25</v>
      </c>
      <c r="AH28" s="2"/>
      <c r="AI28" s="1"/>
      <c r="AJ28" s="1"/>
      <c r="AK28" s="1"/>
      <c r="AL28" s="2"/>
      <c r="AM28" s="37">
        <f t="shared" si="4"/>
        <v>75</v>
      </c>
    </row>
    <row r="29" spans="1:39" s="118" customFormat="1" x14ac:dyDescent="0.25">
      <c r="A29" s="110" t="s">
        <v>21</v>
      </c>
      <c r="B29" s="111">
        <v>24.72</v>
      </c>
      <c r="C29" s="112"/>
      <c r="D29" s="112"/>
      <c r="E29" s="112"/>
      <c r="F29" s="113"/>
      <c r="G29" s="114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>
        <v>40</v>
      </c>
      <c r="S29" s="116"/>
      <c r="T29" s="115"/>
      <c r="U29" s="115"/>
      <c r="V29" s="115"/>
      <c r="W29" s="115"/>
      <c r="X29" s="115"/>
      <c r="Y29" s="115"/>
      <c r="Z29" s="116">
        <v>40</v>
      </c>
      <c r="AA29" s="115"/>
      <c r="AB29" s="115"/>
      <c r="AC29" s="115"/>
      <c r="AD29" s="115"/>
      <c r="AE29" s="115"/>
      <c r="AF29" s="117"/>
      <c r="AG29" s="117"/>
      <c r="AH29" s="115"/>
      <c r="AI29" s="117"/>
      <c r="AJ29" s="117"/>
      <c r="AK29" s="117"/>
      <c r="AL29" s="115"/>
      <c r="AM29" s="37">
        <f t="shared" si="4"/>
        <v>80</v>
      </c>
    </row>
    <row r="30" spans="1:39" x14ac:dyDescent="0.25">
      <c r="A30" s="48" t="s">
        <v>22</v>
      </c>
      <c r="B30" s="67">
        <v>38.04</v>
      </c>
      <c r="C30" s="100"/>
      <c r="D30" s="100"/>
      <c r="E30" s="100"/>
      <c r="F30" s="68"/>
      <c r="G30" s="28"/>
      <c r="H30" s="2"/>
      <c r="I30" s="2"/>
      <c r="J30" s="2"/>
      <c r="K30" s="2">
        <v>70</v>
      </c>
      <c r="L30" s="2">
        <v>65</v>
      </c>
      <c r="M30" s="2"/>
      <c r="N30" s="2">
        <v>100</v>
      </c>
      <c r="O30" s="2"/>
      <c r="P30" s="2">
        <v>300</v>
      </c>
      <c r="Q30" s="2"/>
      <c r="R30" s="2"/>
      <c r="S30" s="14"/>
      <c r="T30" s="2"/>
      <c r="U30" s="2"/>
      <c r="V30" s="2"/>
      <c r="W30" s="2"/>
      <c r="X30" s="2"/>
      <c r="Y30" s="2"/>
      <c r="Z30" s="14"/>
      <c r="AA30" s="2"/>
      <c r="AB30" s="2"/>
      <c r="AC30" s="2"/>
      <c r="AD30" s="2"/>
      <c r="AE30" s="2"/>
      <c r="AF30" s="1"/>
      <c r="AG30" s="1"/>
      <c r="AH30" s="2"/>
      <c r="AI30" s="1"/>
      <c r="AJ30" s="1"/>
      <c r="AK30" s="1"/>
      <c r="AL30" s="2"/>
      <c r="AM30" s="37">
        <f t="shared" si="4"/>
        <v>535</v>
      </c>
    </row>
    <row r="31" spans="1:39" x14ac:dyDescent="0.25">
      <c r="A31" s="48" t="s">
        <v>23</v>
      </c>
      <c r="B31" s="67">
        <v>32.28</v>
      </c>
      <c r="C31" s="100"/>
      <c r="D31" s="100"/>
      <c r="E31" s="100"/>
      <c r="F31" s="68"/>
      <c r="G31" s="28"/>
      <c r="H31" s="2"/>
      <c r="I31" s="2"/>
      <c r="J31" s="2"/>
      <c r="K31" s="2">
        <v>154</v>
      </c>
      <c r="L31" s="2">
        <v>40</v>
      </c>
      <c r="M31" s="2"/>
      <c r="N31" s="2"/>
      <c r="O31" s="2"/>
      <c r="P31" s="2">
        <v>500</v>
      </c>
      <c r="Q31" s="2"/>
      <c r="R31" s="2"/>
      <c r="S31" s="14">
        <v>30</v>
      </c>
      <c r="T31" s="2">
        <v>25</v>
      </c>
      <c r="U31" s="2"/>
      <c r="V31" s="2"/>
      <c r="W31" s="2"/>
      <c r="X31" s="2"/>
      <c r="Y31" s="2"/>
      <c r="Z31" s="14"/>
      <c r="AA31" s="2"/>
      <c r="AB31" s="2">
        <v>70</v>
      </c>
      <c r="AC31" s="2">
        <v>60</v>
      </c>
      <c r="AD31" s="2">
        <v>25</v>
      </c>
      <c r="AE31" s="2">
        <v>100</v>
      </c>
      <c r="AF31" s="1"/>
      <c r="AG31" s="1"/>
      <c r="AH31" s="2"/>
      <c r="AI31" s="1"/>
      <c r="AJ31" s="1"/>
      <c r="AK31" s="1"/>
      <c r="AL31" s="2"/>
      <c r="AM31" s="37">
        <f t="shared" si="4"/>
        <v>1004</v>
      </c>
    </row>
    <row r="32" spans="1:39" x14ac:dyDescent="0.25">
      <c r="A32" s="48" t="s">
        <v>33</v>
      </c>
      <c r="B32" s="67">
        <v>21.84</v>
      </c>
      <c r="C32" s="100"/>
      <c r="D32" s="100"/>
      <c r="E32" s="100"/>
      <c r="F32" s="68"/>
      <c r="G32" s="28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14"/>
      <c r="T32" s="2"/>
      <c r="U32" s="2"/>
      <c r="V32" s="2"/>
      <c r="W32" s="2"/>
      <c r="X32" s="2"/>
      <c r="Y32" s="2"/>
      <c r="Z32" s="14"/>
      <c r="AA32" s="2">
        <v>600</v>
      </c>
      <c r="AB32" s="2"/>
      <c r="AC32" s="2"/>
      <c r="AD32" s="2">
        <v>24</v>
      </c>
      <c r="AE32" s="2"/>
      <c r="AF32" s="1"/>
      <c r="AG32" s="1"/>
      <c r="AH32" s="2"/>
      <c r="AI32" s="1"/>
      <c r="AJ32" s="1"/>
      <c r="AK32" s="1"/>
      <c r="AL32" s="2"/>
      <c r="AM32" s="37">
        <f t="shared" si="4"/>
        <v>624</v>
      </c>
    </row>
    <row r="33" spans="1:39" s="118" customFormat="1" x14ac:dyDescent="0.25">
      <c r="A33" s="110" t="s">
        <v>24</v>
      </c>
      <c r="B33" s="111">
        <v>16.8</v>
      </c>
      <c r="C33" s="112"/>
      <c r="D33" s="112"/>
      <c r="E33" s="112"/>
      <c r="F33" s="113"/>
      <c r="G33" s="114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6"/>
      <c r="T33" s="115"/>
      <c r="U33" s="115"/>
      <c r="V33" s="115"/>
      <c r="W33" s="115"/>
      <c r="X33" s="115"/>
      <c r="Y33" s="115"/>
      <c r="Z33" s="116"/>
      <c r="AA33" s="115"/>
      <c r="AB33" s="115"/>
      <c r="AC33" s="115"/>
      <c r="AD33" s="115"/>
      <c r="AE33" s="115"/>
      <c r="AF33" s="117"/>
      <c r="AG33" s="117"/>
      <c r="AH33" s="115"/>
      <c r="AI33" s="117"/>
      <c r="AJ33" s="117"/>
      <c r="AK33" s="117"/>
      <c r="AL33" s="115"/>
      <c r="AM33" s="37">
        <f t="shared" si="4"/>
        <v>0</v>
      </c>
    </row>
    <row r="34" spans="1:39" s="118" customFormat="1" x14ac:dyDescent="0.25">
      <c r="A34" s="110" t="s">
        <v>25</v>
      </c>
      <c r="B34" s="111">
        <v>21.24</v>
      </c>
      <c r="C34" s="112"/>
      <c r="D34" s="112"/>
      <c r="E34" s="112"/>
      <c r="F34" s="113"/>
      <c r="G34" s="114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6"/>
      <c r="T34" s="115"/>
      <c r="U34" s="115"/>
      <c r="V34" s="115"/>
      <c r="W34" s="115"/>
      <c r="X34" s="115"/>
      <c r="Y34" s="115">
        <v>100</v>
      </c>
      <c r="Z34" s="116"/>
      <c r="AA34" s="115"/>
      <c r="AB34" s="115"/>
      <c r="AC34" s="115"/>
      <c r="AD34" s="115"/>
      <c r="AE34" s="115"/>
      <c r="AF34" s="117"/>
      <c r="AG34" s="117"/>
      <c r="AH34" s="115">
        <v>165</v>
      </c>
      <c r="AI34" s="117"/>
      <c r="AJ34" s="117"/>
      <c r="AK34" s="117"/>
      <c r="AL34" s="115"/>
      <c r="AM34" s="37">
        <f t="shared" si="4"/>
        <v>265</v>
      </c>
    </row>
    <row r="35" spans="1:39" s="118" customFormat="1" x14ac:dyDescent="0.25">
      <c r="A35" s="110" t="s">
        <v>26</v>
      </c>
      <c r="B35" s="111">
        <v>9</v>
      </c>
      <c r="C35" s="112"/>
      <c r="D35" s="112"/>
      <c r="E35" s="112"/>
      <c r="F35" s="113"/>
      <c r="G35" s="114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6"/>
      <c r="T35" s="115"/>
      <c r="U35" s="115"/>
      <c r="V35" s="115"/>
      <c r="W35" s="115">
        <v>70</v>
      </c>
      <c r="X35" s="115"/>
      <c r="Y35" s="115"/>
      <c r="Z35" s="116"/>
      <c r="AA35" s="115"/>
      <c r="AB35" s="115"/>
      <c r="AC35" s="115"/>
      <c r="AD35" s="115"/>
      <c r="AE35" s="115"/>
      <c r="AF35" s="117"/>
      <c r="AG35" s="117"/>
      <c r="AH35" s="115"/>
      <c r="AI35" s="117"/>
      <c r="AJ35" s="117"/>
      <c r="AK35" s="117"/>
      <c r="AL35" s="115"/>
      <c r="AM35" s="37">
        <f t="shared" si="4"/>
        <v>70</v>
      </c>
    </row>
    <row r="36" spans="1:39" x14ac:dyDescent="0.25">
      <c r="A36" s="48" t="s">
        <v>27</v>
      </c>
      <c r="B36" s="67">
        <v>28.44</v>
      </c>
      <c r="C36" s="100"/>
      <c r="D36" s="100"/>
      <c r="E36" s="100"/>
      <c r="F36" s="68"/>
      <c r="G36" s="28">
        <v>55</v>
      </c>
      <c r="H36" s="2"/>
      <c r="I36" s="2"/>
      <c r="J36" s="2">
        <v>30</v>
      </c>
      <c r="K36" s="2"/>
      <c r="L36" s="2"/>
      <c r="M36" s="2"/>
      <c r="N36" s="2"/>
      <c r="O36" s="2"/>
      <c r="P36" s="2"/>
      <c r="Q36" s="2"/>
      <c r="R36" s="2"/>
      <c r="S36" s="14"/>
      <c r="T36" s="2"/>
      <c r="U36" s="2"/>
      <c r="V36" s="2"/>
      <c r="W36" s="2"/>
      <c r="X36" s="2"/>
      <c r="Y36" s="2"/>
      <c r="Z36" s="14"/>
      <c r="AA36" s="2"/>
      <c r="AB36" s="2"/>
      <c r="AC36" s="2"/>
      <c r="AD36" s="2"/>
      <c r="AE36" s="2"/>
      <c r="AF36" s="1"/>
      <c r="AG36" s="1"/>
      <c r="AH36" s="2"/>
      <c r="AI36" s="1"/>
      <c r="AJ36" s="1"/>
      <c r="AK36" s="1"/>
      <c r="AL36" s="2"/>
      <c r="AM36" s="37">
        <f t="shared" si="4"/>
        <v>85</v>
      </c>
    </row>
    <row r="37" spans="1:39" s="118" customFormat="1" x14ac:dyDescent="0.25">
      <c r="A37" s="110" t="s">
        <v>28</v>
      </c>
      <c r="B37" s="111">
        <v>20.52</v>
      </c>
      <c r="C37" s="112"/>
      <c r="D37" s="112"/>
      <c r="E37" s="112"/>
      <c r="F37" s="113"/>
      <c r="G37" s="114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6"/>
      <c r="T37" s="115"/>
      <c r="U37" s="115"/>
      <c r="V37" s="115"/>
      <c r="W37" s="115"/>
      <c r="X37" s="115"/>
      <c r="Y37" s="115"/>
      <c r="Z37" s="116"/>
      <c r="AA37" s="115"/>
      <c r="AB37" s="115"/>
      <c r="AC37" s="115">
        <v>120</v>
      </c>
      <c r="AD37" s="115"/>
      <c r="AE37" s="115"/>
      <c r="AF37" s="117"/>
      <c r="AG37" s="117"/>
      <c r="AH37" s="115"/>
      <c r="AI37" s="117"/>
      <c r="AJ37" s="117"/>
      <c r="AK37" s="117"/>
      <c r="AL37" s="115"/>
      <c r="AM37" s="37">
        <f t="shared" si="4"/>
        <v>120</v>
      </c>
    </row>
    <row r="38" spans="1:39" s="118" customFormat="1" x14ac:dyDescent="0.25">
      <c r="A38" s="110" t="s">
        <v>29</v>
      </c>
      <c r="B38" s="111">
        <v>20.28</v>
      </c>
      <c r="C38" s="112"/>
      <c r="D38" s="112"/>
      <c r="E38" s="112"/>
      <c r="F38" s="113"/>
      <c r="G38" s="114"/>
      <c r="H38" s="115"/>
      <c r="I38" s="115"/>
      <c r="J38" s="115"/>
      <c r="K38" s="115"/>
      <c r="L38" s="115">
        <v>32</v>
      </c>
      <c r="M38" s="115"/>
      <c r="N38" s="115"/>
      <c r="O38" s="115"/>
      <c r="P38" s="115">
        <v>300</v>
      </c>
      <c r="Q38" s="115"/>
      <c r="R38" s="115"/>
      <c r="S38" s="116"/>
      <c r="T38" s="115"/>
      <c r="U38" s="115"/>
      <c r="V38" s="115"/>
      <c r="W38" s="115">
        <v>30</v>
      </c>
      <c r="X38" s="115"/>
      <c r="Y38" s="115"/>
      <c r="Z38" s="116"/>
      <c r="AA38" s="115"/>
      <c r="AB38" s="115"/>
      <c r="AC38" s="115"/>
      <c r="AD38" s="115"/>
      <c r="AE38" s="115">
        <v>30</v>
      </c>
      <c r="AF38" s="117"/>
      <c r="AG38" s="117"/>
      <c r="AH38" s="115"/>
      <c r="AI38" s="117"/>
      <c r="AJ38" s="117"/>
      <c r="AK38" s="117"/>
      <c r="AL38" s="115"/>
      <c r="AM38" s="37">
        <f t="shared" si="4"/>
        <v>392</v>
      </c>
    </row>
    <row r="39" spans="1:39" x14ac:dyDescent="0.25">
      <c r="A39" s="48" t="s">
        <v>30</v>
      </c>
      <c r="B39" s="67">
        <v>16.2</v>
      </c>
      <c r="C39" s="100"/>
      <c r="D39" s="100"/>
      <c r="E39" s="100"/>
      <c r="F39" s="68"/>
      <c r="G39" s="28">
        <v>30</v>
      </c>
      <c r="H39" s="2">
        <v>40</v>
      </c>
      <c r="I39" s="2"/>
      <c r="J39" s="2"/>
      <c r="K39" s="2"/>
      <c r="L39" s="2"/>
      <c r="M39" s="2"/>
      <c r="N39" s="2"/>
      <c r="O39" s="2"/>
      <c r="P39" s="2">
        <v>75</v>
      </c>
      <c r="Q39" s="2"/>
      <c r="R39" s="2"/>
      <c r="S39" s="14"/>
      <c r="T39" s="2"/>
      <c r="U39" s="2"/>
      <c r="V39" s="2"/>
      <c r="W39" s="2">
        <v>60</v>
      </c>
      <c r="X39" s="2"/>
      <c r="Y39" s="2"/>
      <c r="Z39" s="14"/>
      <c r="AA39" s="2"/>
      <c r="AB39" s="2"/>
      <c r="AC39" s="2">
        <v>80</v>
      </c>
      <c r="AD39" s="2"/>
      <c r="AE39" s="2"/>
      <c r="AF39" s="1"/>
      <c r="AG39" s="1"/>
      <c r="AH39" s="2"/>
      <c r="AI39" s="1"/>
      <c r="AJ39" s="1"/>
      <c r="AK39" s="1"/>
      <c r="AL39" s="2"/>
      <c r="AM39" s="37">
        <f t="shared" si="4"/>
        <v>285</v>
      </c>
    </row>
    <row r="40" spans="1:39" x14ac:dyDescent="0.25">
      <c r="A40" s="48" t="s">
        <v>31</v>
      </c>
      <c r="B40" s="67">
        <v>33</v>
      </c>
      <c r="C40" s="100"/>
      <c r="D40" s="100"/>
      <c r="E40" s="100"/>
      <c r="F40" s="68"/>
      <c r="G40" s="28"/>
      <c r="H40" s="2"/>
      <c r="I40" s="2"/>
      <c r="J40" s="2"/>
      <c r="K40" s="2"/>
      <c r="L40" s="2">
        <v>35</v>
      </c>
      <c r="M40" s="2"/>
      <c r="N40" s="2"/>
      <c r="O40" s="2"/>
      <c r="P40" s="2"/>
      <c r="Q40" s="2"/>
      <c r="R40" s="2"/>
      <c r="S40" s="14"/>
      <c r="T40" s="2"/>
      <c r="U40" s="2"/>
      <c r="V40" s="2"/>
      <c r="W40" s="2"/>
      <c r="X40" s="2"/>
      <c r="Y40" s="2"/>
      <c r="Z40" s="14">
        <v>50</v>
      </c>
      <c r="AA40" s="2">
        <v>600</v>
      </c>
      <c r="AB40" s="2"/>
      <c r="AC40" s="2">
        <v>300</v>
      </c>
      <c r="AD40" s="2"/>
      <c r="AE40" s="2"/>
      <c r="AF40" s="1"/>
      <c r="AG40" s="1"/>
      <c r="AH40" s="2"/>
      <c r="AI40" s="1"/>
      <c r="AJ40" s="1"/>
      <c r="AK40" s="1"/>
      <c r="AL40" s="2"/>
      <c r="AM40" s="37">
        <f t="shared" si="4"/>
        <v>985</v>
      </c>
    </row>
    <row r="41" spans="1:39" s="118" customFormat="1" ht="15.75" thickBot="1" x14ac:dyDescent="0.3">
      <c r="A41" s="119" t="s">
        <v>32</v>
      </c>
      <c r="B41" s="120">
        <v>20.16</v>
      </c>
      <c r="C41" s="121"/>
      <c r="D41" s="121"/>
      <c r="E41" s="121"/>
      <c r="F41" s="122"/>
      <c r="G41" s="123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5"/>
      <c r="T41" s="124"/>
      <c r="U41" s="124"/>
      <c r="V41" s="124"/>
      <c r="W41" s="124">
        <v>70</v>
      </c>
      <c r="X41" s="124"/>
      <c r="Y41" s="124"/>
      <c r="Z41" s="125"/>
      <c r="AA41" s="124"/>
      <c r="AB41" s="124"/>
      <c r="AC41" s="124"/>
      <c r="AD41" s="124"/>
      <c r="AE41" s="124"/>
      <c r="AF41" s="126"/>
      <c r="AG41" s="126"/>
      <c r="AH41" s="124"/>
      <c r="AI41" s="126"/>
      <c r="AJ41" s="126"/>
      <c r="AK41" s="126"/>
      <c r="AL41" s="124"/>
      <c r="AM41" s="37">
        <f t="shared" si="4"/>
        <v>70</v>
      </c>
    </row>
    <row r="42" spans="1:39" ht="19.5" thickBot="1" x14ac:dyDescent="0.3">
      <c r="A42" s="50" t="s">
        <v>36</v>
      </c>
      <c r="B42" s="91">
        <f>SUM(B20:B41)</f>
        <v>537.36</v>
      </c>
      <c r="C42" s="71"/>
      <c r="D42" s="128"/>
      <c r="E42" s="71"/>
      <c r="F42" s="129">
        <f>B42</f>
        <v>537.36</v>
      </c>
      <c r="G42" s="60">
        <f t="shared" ref="G42:AA42" si="5">SUM(G20:G41)</f>
        <v>270</v>
      </c>
      <c r="H42" s="11">
        <f t="shared" si="5"/>
        <v>40</v>
      </c>
      <c r="I42" s="11">
        <f t="shared" si="5"/>
        <v>55</v>
      </c>
      <c r="J42" s="11">
        <f t="shared" si="5"/>
        <v>30</v>
      </c>
      <c r="K42" s="11">
        <f t="shared" si="5"/>
        <v>261</v>
      </c>
      <c r="L42" s="11">
        <f t="shared" si="5"/>
        <v>172</v>
      </c>
      <c r="M42" s="11">
        <f t="shared" si="5"/>
        <v>32</v>
      </c>
      <c r="N42" s="11">
        <f t="shared" si="5"/>
        <v>100</v>
      </c>
      <c r="O42" s="11">
        <f t="shared" si="5"/>
        <v>30</v>
      </c>
      <c r="P42" s="11">
        <f t="shared" si="5"/>
        <v>1425</v>
      </c>
      <c r="Q42" s="11">
        <f t="shared" si="5"/>
        <v>65</v>
      </c>
      <c r="R42" s="11">
        <f t="shared" si="5"/>
        <v>95</v>
      </c>
      <c r="S42" s="17">
        <f t="shared" si="5"/>
        <v>30</v>
      </c>
      <c r="T42" s="11">
        <f t="shared" si="5"/>
        <v>25</v>
      </c>
      <c r="U42" s="11">
        <f>SUM(U20:U41)</f>
        <v>176</v>
      </c>
      <c r="V42" s="11">
        <f t="shared" si="5"/>
        <v>121</v>
      </c>
      <c r="W42" s="11">
        <f t="shared" si="5"/>
        <v>305</v>
      </c>
      <c r="X42" s="11">
        <f t="shared" si="5"/>
        <v>60</v>
      </c>
      <c r="Y42" s="11">
        <f t="shared" si="5"/>
        <v>180</v>
      </c>
      <c r="Z42" s="17">
        <f t="shared" si="5"/>
        <v>90</v>
      </c>
      <c r="AA42" s="11">
        <f t="shared" si="5"/>
        <v>4530</v>
      </c>
      <c r="AB42" s="11">
        <f t="shared" ref="AB42" si="6">SUM(AB20:AB41)</f>
        <v>92</v>
      </c>
      <c r="AC42" s="11">
        <f t="shared" ref="AC42:AH42" si="7">SUM(AC20:AC41)</f>
        <v>789</v>
      </c>
      <c r="AD42" s="11">
        <f t="shared" si="7"/>
        <v>49</v>
      </c>
      <c r="AE42" s="11">
        <f t="shared" si="7"/>
        <v>130</v>
      </c>
      <c r="AF42" s="11">
        <f t="shared" si="7"/>
        <v>50</v>
      </c>
      <c r="AG42" s="11">
        <f t="shared" si="7"/>
        <v>75</v>
      </c>
      <c r="AH42" s="11">
        <f t="shared" si="7"/>
        <v>165</v>
      </c>
      <c r="AI42" s="16"/>
      <c r="AJ42" s="16"/>
      <c r="AK42" s="16"/>
      <c r="AL42" s="11"/>
      <c r="AM42" s="45">
        <f>AE42+AD42+AC42+AB42+AA42+Z42+Y42+X42+W42+V42+U42+T42+S42+R42+Q42+P42+O42+N42+M42+L42+K42+J42+I42+H42+G42+AF42+AG42+AH42</f>
        <v>9442</v>
      </c>
    </row>
    <row r="43" spans="1:39" x14ac:dyDescent="0.25">
      <c r="A43" s="51"/>
      <c r="B43" s="93"/>
      <c r="C43" s="103"/>
      <c r="D43" s="103"/>
      <c r="E43" s="103"/>
      <c r="F43" s="90"/>
      <c r="G43" s="61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8"/>
      <c r="T43" s="9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35"/>
    </row>
    <row r="44" spans="1:39" ht="15.75" thickBot="1" x14ac:dyDescent="0.3">
      <c r="A44" s="52" t="s">
        <v>37</v>
      </c>
      <c r="B44" s="87"/>
      <c r="C44" s="101"/>
      <c r="D44" s="101"/>
      <c r="E44" s="101"/>
      <c r="F44" s="88"/>
      <c r="G44" s="59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15"/>
      <c r="T44" s="7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39"/>
    </row>
    <row r="45" spans="1:39" s="6" customFormat="1" ht="15.75" thickBot="1" x14ac:dyDescent="0.3">
      <c r="A45" s="53" t="s">
        <v>37</v>
      </c>
      <c r="B45" s="91"/>
      <c r="C45" s="71"/>
      <c r="D45" s="128"/>
      <c r="E45" s="71"/>
      <c r="F45" s="92"/>
      <c r="G45" s="60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7"/>
      <c r="T45" s="12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40"/>
    </row>
    <row r="46" spans="1:39" s="6" customFormat="1" ht="90" x14ac:dyDescent="0.25">
      <c r="A46" s="54"/>
      <c r="B46" s="130" t="s">
        <v>140</v>
      </c>
      <c r="C46" s="23" t="s">
        <v>153</v>
      </c>
      <c r="D46" s="23" t="s">
        <v>155</v>
      </c>
      <c r="E46" s="23" t="s">
        <v>154</v>
      </c>
      <c r="F46" s="66" t="s">
        <v>110</v>
      </c>
      <c r="G46" s="58" t="s">
        <v>50</v>
      </c>
      <c r="H46" s="23" t="s">
        <v>79</v>
      </c>
      <c r="I46" s="23" t="s">
        <v>86</v>
      </c>
      <c r="J46" s="23" t="s">
        <v>132</v>
      </c>
      <c r="K46" s="23" t="s">
        <v>133</v>
      </c>
      <c r="L46" s="23" t="s">
        <v>135</v>
      </c>
      <c r="M46" s="23" t="s">
        <v>136</v>
      </c>
      <c r="N46" s="32" t="s">
        <v>56</v>
      </c>
      <c r="O46" s="23" t="s">
        <v>153</v>
      </c>
      <c r="P46" s="32"/>
      <c r="Q46" s="32"/>
      <c r="R46" s="32"/>
      <c r="S46" s="33"/>
      <c r="T46" s="34"/>
      <c r="U46" s="34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43"/>
    </row>
    <row r="47" spans="1:39" x14ac:dyDescent="0.25">
      <c r="A47" s="48" t="s">
        <v>38</v>
      </c>
      <c r="B47" s="67"/>
      <c r="C47" s="2"/>
      <c r="D47" s="2"/>
      <c r="E47" s="2"/>
      <c r="F47" s="68"/>
      <c r="G47" s="28">
        <v>25</v>
      </c>
      <c r="H47" s="2">
        <v>120</v>
      </c>
      <c r="I47" s="2">
        <v>40</v>
      </c>
      <c r="J47" s="2"/>
      <c r="K47" s="2"/>
      <c r="L47" s="2"/>
      <c r="M47" s="2"/>
      <c r="N47" s="2"/>
      <c r="O47" s="2"/>
      <c r="P47" s="2"/>
      <c r="Q47" s="2"/>
      <c r="R47" s="2"/>
      <c r="S47" s="14"/>
      <c r="T47" s="1"/>
      <c r="U47" s="1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I47" s="2"/>
      <c r="AJ47" s="2"/>
      <c r="AK47" s="2"/>
      <c r="AL47" s="2"/>
      <c r="AM47" s="36">
        <f>SUM(G47:AL47)</f>
        <v>185</v>
      </c>
    </row>
    <row r="48" spans="1:39" x14ac:dyDescent="0.25">
      <c r="A48" s="48" t="s">
        <v>39</v>
      </c>
      <c r="B48" s="67"/>
      <c r="C48" s="2"/>
      <c r="D48" s="2"/>
      <c r="E48" s="2"/>
      <c r="F48" s="68"/>
      <c r="G48" s="28"/>
      <c r="H48" s="2">
        <v>240</v>
      </c>
      <c r="I48" s="2"/>
      <c r="J48" s="2">
        <v>72</v>
      </c>
      <c r="K48" s="2">
        <v>52</v>
      </c>
      <c r="L48" s="2">
        <v>210</v>
      </c>
      <c r="M48" s="2">
        <v>1500</v>
      </c>
      <c r="N48" s="2">
        <v>120</v>
      </c>
      <c r="O48" s="2"/>
      <c r="P48" s="2"/>
      <c r="Q48" s="2"/>
      <c r="R48" s="2"/>
      <c r="S48" s="14"/>
      <c r="T48" s="1"/>
      <c r="U48" s="1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36">
        <f t="shared" ref="AM48:AM49" si="8">SUM(G48:AL48)</f>
        <v>2194</v>
      </c>
    </row>
    <row r="49" spans="1:39" s="118" customFormat="1" ht="15.75" thickBot="1" x14ac:dyDescent="0.3">
      <c r="A49" s="119" t="s">
        <v>40</v>
      </c>
      <c r="B49" s="120">
        <v>30</v>
      </c>
      <c r="C49" s="124">
        <v>70</v>
      </c>
      <c r="D49" s="124">
        <v>10</v>
      </c>
      <c r="E49" s="124">
        <v>30</v>
      </c>
      <c r="F49" s="122">
        <f>B49+C49+E49+D49</f>
        <v>140</v>
      </c>
      <c r="G49" s="123"/>
      <c r="H49" s="124"/>
      <c r="I49" s="124"/>
      <c r="J49" s="124"/>
      <c r="K49" s="124"/>
      <c r="L49" s="124"/>
      <c r="M49" s="124"/>
      <c r="N49" s="124"/>
      <c r="O49" s="124">
        <v>130</v>
      </c>
      <c r="P49" s="124"/>
      <c r="Q49" s="124"/>
      <c r="R49" s="124"/>
      <c r="S49" s="125"/>
      <c r="T49" s="126"/>
      <c r="U49" s="126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39">
        <f t="shared" si="8"/>
        <v>130</v>
      </c>
    </row>
    <row r="50" spans="1:39" ht="19.5" thickBot="1" x14ac:dyDescent="0.3">
      <c r="A50" s="50" t="s">
        <v>41</v>
      </c>
      <c r="B50" s="96"/>
      <c r="C50" s="105"/>
      <c r="D50" s="105"/>
      <c r="E50" s="105"/>
      <c r="F50" s="129">
        <f>SUM(F47:F49)</f>
        <v>140</v>
      </c>
      <c r="G50" s="60">
        <f t="shared" ref="G50:N50" si="9">SUM(G47:G49)</f>
        <v>25</v>
      </c>
      <c r="H50" s="11">
        <f t="shared" si="9"/>
        <v>360</v>
      </c>
      <c r="I50" s="11">
        <f t="shared" si="9"/>
        <v>40</v>
      </c>
      <c r="J50" s="11">
        <f t="shared" si="9"/>
        <v>72</v>
      </c>
      <c r="K50" s="11">
        <f t="shared" si="9"/>
        <v>52</v>
      </c>
      <c r="L50" s="11">
        <f t="shared" si="9"/>
        <v>210</v>
      </c>
      <c r="M50" s="11">
        <f t="shared" si="9"/>
        <v>1500</v>
      </c>
      <c r="N50" s="11">
        <f t="shared" si="9"/>
        <v>120</v>
      </c>
      <c r="O50" s="11">
        <f>SUM(O47:O49)</f>
        <v>130</v>
      </c>
      <c r="P50" s="11"/>
      <c r="Q50" s="20"/>
      <c r="R50" s="20"/>
      <c r="S50" s="21"/>
      <c r="T50" s="16"/>
      <c r="U50" s="16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11"/>
      <c r="AI50" s="20"/>
      <c r="AJ50" s="20"/>
      <c r="AK50" s="20"/>
      <c r="AL50" s="20"/>
      <c r="AM50" s="45">
        <f>G50+H50+I50+J50+K50+L50+M50+N50+O50</f>
        <v>2509</v>
      </c>
    </row>
    <row r="51" spans="1:39" ht="38.25" x14ac:dyDescent="0.25">
      <c r="A51" s="51"/>
      <c r="B51" s="89" t="s">
        <v>87</v>
      </c>
      <c r="C51" s="102"/>
      <c r="D51" s="102"/>
      <c r="E51" s="102"/>
      <c r="F51" s="66" t="s">
        <v>110</v>
      </c>
      <c r="G51" s="61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8"/>
      <c r="T51" s="9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35"/>
    </row>
    <row r="52" spans="1:39" s="4" customFormat="1" x14ac:dyDescent="0.25">
      <c r="A52" s="46" t="s">
        <v>44</v>
      </c>
      <c r="B52" s="69">
        <v>8.8800000000000008</v>
      </c>
      <c r="C52" s="106"/>
      <c r="D52" s="106"/>
      <c r="E52" s="106"/>
      <c r="F52" s="70"/>
      <c r="G52" s="62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19"/>
      <c r="T52" s="5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41"/>
    </row>
    <row r="53" spans="1:39" s="4" customFormat="1" x14ac:dyDescent="0.25">
      <c r="A53" s="46" t="s">
        <v>45</v>
      </c>
      <c r="B53" s="69"/>
      <c r="C53" s="106"/>
      <c r="D53" s="106"/>
      <c r="E53" s="106"/>
      <c r="F53" s="70"/>
      <c r="G53" s="6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19"/>
      <c r="T53" s="5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41"/>
    </row>
    <row r="54" spans="1:39" s="4" customFormat="1" ht="15.75" thickBot="1" x14ac:dyDescent="0.3">
      <c r="A54" s="55" t="s">
        <v>47</v>
      </c>
      <c r="B54" s="97"/>
      <c r="C54" s="107"/>
      <c r="D54" s="107"/>
      <c r="E54" s="107"/>
      <c r="F54" s="98"/>
      <c r="G54" s="63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30"/>
      <c r="T54" s="31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42"/>
    </row>
    <row r="55" spans="1:39" s="6" customFormat="1" ht="19.5" thickBot="1" x14ac:dyDescent="0.3">
      <c r="A55" s="50" t="s">
        <v>46</v>
      </c>
      <c r="B55" s="91">
        <f>SUM(B52:B54)</f>
        <v>8.8800000000000008</v>
      </c>
      <c r="C55" s="71"/>
      <c r="D55" s="128"/>
      <c r="E55" s="71"/>
      <c r="F55" s="129">
        <f>B55</f>
        <v>8.8800000000000008</v>
      </c>
      <c r="G55" s="60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7"/>
      <c r="T55" s="12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40"/>
    </row>
    <row r="56" spans="1:39" s="6" customFormat="1" ht="90" x14ac:dyDescent="0.25">
      <c r="A56" s="51"/>
      <c r="B56" s="94"/>
      <c r="C56" s="104"/>
      <c r="D56" s="104"/>
      <c r="E56" s="104"/>
      <c r="F56" s="95"/>
      <c r="G56" s="58" t="s">
        <v>89</v>
      </c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3"/>
      <c r="T56" s="34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43" t="s">
        <v>88</v>
      </c>
    </row>
    <row r="57" spans="1:39" ht="15.75" thickBot="1" x14ac:dyDescent="0.3">
      <c r="A57" s="56" t="s">
        <v>48</v>
      </c>
      <c r="B57" s="87"/>
      <c r="C57" s="101"/>
      <c r="D57" s="101"/>
      <c r="E57" s="101"/>
      <c r="F57" s="88"/>
      <c r="G57" s="59">
        <v>5000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15"/>
      <c r="T57" s="7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39"/>
    </row>
    <row r="58" spans="1:39" ht="19.5" thickBot="1" x14ac:dyDescent="0.3">
      <c r="A58" s="50" t="s">
        <v>48</v>
      </c>
      <c r="B58" s="96"/>
      <c r="C58" s="105"/>
      <c r="D58" s="105"/>
      <c r="E58" s="105"/>
      <c r="F58" s="76"/>
      <c r="G58" s="138">
        <f>SUM(G57)</f>
        <v>5000</v>
      </c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1"/>
      <c r="T58" s="16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45">
        <f>G58</f>
        <v>5000</v>
      </c>
    </row>
    <row r="59" spans="1:39" ht="62.25" customHeight="1" thickBot="1" x14ac:dyDescent="0.3">
      <c r="A59" s="50"/>
      <c r="B59" s="96"/>
      <c r="C59" s="105"/>
      <c r="D59" s="105"/>
      <c r="E59" s="105"/>
      <c r="F59" s="137" t="s">
        <v>162</v>
      </c>
      <c r="G59" s="6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1"/>
      <c r="T59" s="16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136" t="s">
        <v>161</v>
      </c>
    </row>
    <row r="60" spans="1:39" ht="19.5" thickBot="1" x14ac:dyDescent="0.3">
      <c r="A60" s="57" t="s">
        <v>42</v>
      </c>
      <c r="B60" s="96"/>
      <c r="C60" s="105"/>
      <c r="D60" s="105"/>
      <c r="E60" s="105"/>
      <c r="F60" s="129">
        <f>F55+F50+F42+F18</f>
        <v>1498.6399999999999</v>
      </c>
      <c r="G60" s="64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1"/>
      <c r="T60" s="16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45">
        <f>AM58+AM50+AM42+AM18</f>
        <v>34907</v>
      </c>
    </row>
  </sheetData>
  <mergeCells count="3">
    <mergeCell ref="AM2:AM3"/>
    <mergeCell ref="G2:AL2"/>
    <mergeCell ref="B2:F2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6C08E-722C-4E39-8CFE-E53B8BB69D8F}">
  <dimension ref="A1:AN77"/>
  <sheetViews>
    <sheetView topLeftCell="A16" zoomScale="60" zoomScaleNormal="60" workbookViewId="0">
      <selection activeCell="A26" sqref="A26:XFD26"/>
    </sheetView>
  </sheetViews>
  <sheetFormatPr defaultRowHeight="15" x14ac:dyDescent="0.25"/>
  <cols>
    <col min="1" max="2" width="14.28515625" customWidth="1"/>
    <col min="27" max="27" width="14.7109375" customWidth="1"/>
    <col min="40" max="40" width="16.42578125" customWidth="1"/>
  </cols>
  <sheetData>
    <row r="1" spans="1:40" ht="15.75" thickBot="1" x14ac:dyDescent="0.3">
      <c r="A1">
        <v>2025</v>
      </c>
      <c r="C1" s="198" t="s">
        <v>114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34"/>
      <c r="Z1" s="134"/>
      <c r="AA1" s="73"/>
      <c r="AB1" s="200" t="s">
        <v>115</v>
      </c>
      <c r="AC1" s="201"/>
      <c r="AD1" s="201"/>
      <c r="AE1" s="201"/>
      <c r="AF1" s="201"/>
      <c r="AG1" s="201"/>
      <c r="AH1" s="201"/>
      <c r="AI1" s="199"/>
      <c r="AJ1" s="201"/>
      <c r="AK1" s="201"/>
      <c r="AL1" s="201"/>
      <c r="AM1" s="201"/>
      <c r="AN1" s="202"/>
    </row>
    <row r="2" spans="1:40" s="27" customFormat="1" ht="117" customHeight="1" thickBot="1" x14ac:dyDescent="0.3">
      <c r="A2" s="187"/>
      <c r="B2" s="141" t="s">
        <v>173</v>
      </c>
      <c r="C2" s="139" t="s">
        <v>90</v>
      </c>
      <c r="D2" s="72" t="s">
        <v>93</v>
      </c>
      <c r="E2" s="72" t="s">
        <v>101</v>
      </c>
      <c r="F2" s="72" t="s">
        <v>99</v>
      </c>
      <c r="G2" s="77" t="s">
        <v>102</v>
      </c>
      <c r="H2" s="72" t="s">
        <v>95</v>
      </c>
      <c r="I2" s="140" t="s">
        <v>159</v>
      </c>
      <c r="J2" s="139" t="s">
        <v>91</v>
      </c>
      <c r="K2" s="77" t="s">
        <v>92</v>
      </c>
      <c r="L2" s="140" t="s">
        <v>163</v>
      </c>
      <c r="M2" s="139" t="s">
        <v>94</v>
      </c>
      <c r="N2" s="77" t="s">
        <v>98</v>
      </c>
      <c r="O2" s="140" t="s">
        <v>164</v>
      </c>
      <c r="P2" s="139" t="s">
        <v>97</v>
      </c>
      <c r="Q2" s="77" t="s">
        <v>104</v>
      </c>
      <c r="R2" s="82" t="s">
        <v>165</v>
      </c>
      <c r="S2" s="77" t="s">
        <v>166</v>
      </c>
      <c r="T2" s="144" t="s">
        <v>166</v>
      </c>
      <c r="U2" s="139" t="s">
        <v>105</v>
      </c>
      <c r="V2" s="77" t="s">
        <v>103</v>
      </c>
      <c r="W2" s="82" t="s">
        <v>167</v>
      </c>
      <c r="X2" s="139" t="s">
        <v>96</v>
      </c>
      <c r="Y2" s="146" t="s">
        <v>100</v>
      </c>
      <c r="Z2" s="82" t="s">
        <v>168</v>
      </c>
      <c r="AA2" s="163" t="s">
        <v>116</v>
      </c>
      <c r="AB2" s="160" t="s">
        <v>166</v>
      </c>
      <c r="AC2" s="161" t="s">
        <v>166</v>
      </c>
      <c r="AD2" s="160" t="s">
        <v>108</v>
      </c>
      <c r="AE2" s="161" t="s">
        <v>169</v>
      </c>
      <c r="AF2" s="162" t="s">
        <v>109</v>
      </c>
      <c r="AG2" s="72" t="s">
        <v>102</v>
      </c>
      <c r="AH2" s="77" t="s">
        <v>118</v>
      </c>
      <c r="AI2" s="165" t="s">
        <v>159</v>
      </c>
      <c r="AJ2" s="146" t="s">
        <v>112</v>
      </c>
      <c r="AK2" s="165" t="s">
        <v>167</v>
      </c>
      <c r="AL2" s="146" t="s">
        <v>113</v>
      </c>
      <c r="AM2" s="165" t="s">
        <v>163</v>
      </c>
      <c r="AN2" s="163" t="s">
        <v>117</v>
      </c>
    </row>
    <row r="3" spans="1:40" s="27" customFormat="1" x14ac:dyDescent="0.25">
      <c r="A3" s="188" t="s">
        <v>0</v>
      </c>
      <c r="B3" s="186"/>
      <c r="C3" s="61">
        <v>500</v>
      </c>
      <c r="D3" s="10"/>
      <c r="E3" s="10">
        <v>700</v>
      </c>
      <c r="F3" s="10"/>
      <c r="G3" s="18"/>
      <c r="H3" s="10"/>
      <c r="I3" s="26"/>
      <c r="J3" s="61">
        <v>450</v>
      </c>
      <c r="K3" s="18">
        <v>1200</v>
      </c>
      <c r="L3" s="26"/>
      <c r="M3" s="61"/>
      <c r="N3" s="18"/>
      <c r="O3" s="26"/>
      <c r="P3" s="61"/>
      <c r="Q3" s="18">
        <v>2000</v>
      </c>
      <c r="R3" s="83"/>
      <c r="S3" s="18"/>
      <c r="T3" s="26"/>
      <c r="U3" s="61"/>
      <c r="V3" s="18"/>
      <c r="W3" s="83"/>
      <c r="X3" s="61"/>
      <c r="Y3" s="103"/>
      <c r="Z3" s="83"/>
      <c r="AA3" s="83">
        <f>SUM(C3:V3)</f>
        <v>4850</v>
      </c>
      <c r="AB3" s="151"/>
      <c r="AC3" s="156"/>
      <c r="AD3" s="151"/>
      <c r="AE3" s="156"/>
      <c r="AF3" s="78"/>
      <c r="AG3" s="10"/>
      <c r="AH3" s="18"/>
      <c r="AI3" s="83"/>
      <c r="AJ3" s="103"/>
      <c r="AK3" s="83"/>
      <c r="AL3" s="103"/>
      <c r="AM3" s="83"/>
      <c r="AN3" s="83">
        <f t="shared" ref="AN3:AN16" si="0">SUM(AB3:AL3)</f>
        <v>0</v>
      </c>
    </row>
    <row r="4" spans="1:40" s="27" customFormat="1" x14ac:dyDescent="0.25">
      <c r="A4" s="188" t="s">
        <v>1</v>
      </c>
      <c r="B4" s="142"/>
      <c r="C4" s="28"/>
      <c r="D4" s="2">
        <v>250</v>
      </c>
      <c r="E4" s="2"/>
      <c r="F4" s="2">
        <v>1250</v>
      </c>
      <c r="G4" s="14"/>
      <c r="H4" s="2">
        <v>200</v>
      </c>
      <c r="I4" s="26"/>
      <c r="J4" s="28"/>
      <c r="K4" s="14"/>
      <c r="L4" s="26"/>
      <c r="M4" s="28">
        <v>3200</v>
      </c>
      <c r="N4" s="14"/>
      <c r="O4" s="26"/>
      <c r="P4" s="28"/>
      <c r="Q4" s="14"/>
      <c r="R4" s="26"/>
      <c r="S4" s="14"/>
      <c r="T4" s="26"/>
      <c r="U4" s="28"/>
      <c r="V4" s="14"/>
      <c r="W4" s="26"/>
      <c r="X4" s="28">
        <v>1200</v>
      </c>
      <c r="Y4" s="100"/>
      <c r="Z4" s="83"/>
      <c r="AA4" s="83">
        <f>SUM(C4:Z4)</f>
        <v>6100</v>
      </c>
      <c r="AB4" s="152"/>
      <c r="AC4" s="157"/>
      <c r="AD4" s="152"/>
      <c r="AE4" s="157"/>
      <c r="AF4" s="79"/>
      <c r="AG4" s="2"/>
      <c r="AH4" s="14"/>
      <c r="AI4" s="26"/>
      <c r="AJ4" s="100"/>
      <c r="AK4" s="26"/>
      <c r="AL4" s="100"/>
      <c r="AM4" s="83"/>
      <c r="AN4" s="83">
        <f t="shared" si="0"/>
        <v>0</v>
      </c>
    </row>
    <row r="5" spans="1:40" s="27" customFormat="1" x14ac:dyDescent="0.25">
      <c r="A5" s="188" t="s">
        <v>2</v>
      </c>
      <c r="B5" s="142"/>
      <c r="C5" s="28"/>
      <c r="D5" s="2"/>
      <c r="E5" s="2">
        <v>500</v>
      </c>
      <c r="F5" s="2">
        <v>1500</v>
      </c>
      <c r="G5" s="14"/>
      <c r="H5" s="2"/>
      <c r="I5" s="26"/>
      <c r="J5" s="28"/>
      <c r="K5" s="14"/>
      <c r="L5" s="26"/>
      <c r="M5" s="28"/>
      <c r="N5" s="14"/>
      <c r="O5" s="26"/>
      <c r="P5" s="28"/>
      <c r="Q5" s="14"/>
      <c r="R5" s="26"/>
      <c r="S5" s="14"/>
      <c r="T5" s="26"/>
      <c r="U5" s="28"/>
      <c r="V5" s="14"/>
      <c r="W5" s="26"/>
      <c r="X5" s="28"/>
      <c r="Y5" s="100"/>
      <c r="Z5" s="83"/>
      <c r="AA5" s="83">
        <f>SUM(C5:V5)</f>
        <v>2000</v>
      </c>
      <c r="AB5" s="152"/>
      <c r="AC5" s="157"/>
      <c r="AD5" s="152"/>
      <c r="AE5" s="157"/>
      <c r="AF5" s="79"/>
      <c r="AG5" s="2"/>
      <c r="AH5" s="14"/>
      <c r="AI5" s="26"/>
      <c r="AJ5" s="100"/>
      <c r="AK5" s="26"/>
      <c r="AL5" s="100"/>
      <c r="AM5" s="83"/>
      <c r="AN5" s="83">
        <f t="shared" si="0"/>
        <v>0</v>
      </c>
    </row>
    <row r="6" spans="1:40" s="27" customFormat="1" x14ac:dyDescent="0.25">
      <c r="A6" s="188" t="s">
        <v>3</v>
      </c>
      <c r="B6" s="142"/>
      <c r="C6" s="28"/>
      <c r="D6" s="2"/>
      <c r="E6" s="2">
        <v>900</v>
      </c>
      <c r="F6" s="2"/>
      <c r="G6" s="14"/>
      <c r="H6" s="2"/>
      <c r="I6" s="26"/>
      <c r="J6" s="28"/>
      <c r="K6" s="14"/>
      <c r="L6" s="26"/>
      <c r="M6" s="28"/>
      <c r="N6" s="14"/>
      <c r="O6" s="26"/>
      <c r="P6" s="28"/>
      <c r="Q6" s="14"/>
      <c r="R6" s="26"/>
      <c r="S6" s="14"/>
      <c r="T6" s="26"/>
      <c r="U6" s="28"/>
      <c r="V6" s="14"/>
      <c r="W6" s="26"/>
      <c r="X6" s="28"/>
      <c r="Y6" s="100"/>
      <c r="Z6" s="83"/>
      <c r="AA6" s="83">
        <f>SUM(C6:V6)</f>
        <v>900</v>
      </c>
      <c r="AB6" s="152"/>
      <c r="AC6" s="157"/>
      <c r="AD6" s="152">
        <v>8000</v>
      </c>
      <c r="AE6" s="157"/>
      <c r="AF6" s="79"/>
      <c r="AG6" s="2"/>
      <c r="AH6" s="14"/>
      <c r="AI6" s="26"/>
      <c r="AJ6" s="100"/>
      <c r="AK6" s="26"/>
      <c r="AL6" s="100"/>
      <c r="AM6" s="83"/>
      <c r="AN6" s="83">
        <f t="shared" si="0"/>
        <v>8000</v>
      </c>
    </row>
    <row r="7" spans="1:40" s="27" customFormat="1" x14ac:dyDescent="0.25">
      <c r="A7" s="188" t="s">
        <v>4</v>
      </c>
      <c r="B7" s="142"/>
      <c r="C7" s="28"/>
      <c r="D7" s="2"/>
      <c r="E7" s="2"/>
      <c r="F7" s="2">
        <v>6500</v>
      </c>
      <c r="G7" s="14"/>
      <c r="H7" s="2"/>
      <c r="I7" s="26"/>
      <c r="J7" s="28"/>
      <c r="K7" s="14"/>
      <c r="L7" s="26"/>
      <c r="M7" s="28"/>
      <c r="N7" s="14">
        <v>3500</v>
      </c>
      <c r="O7" s="26"/>
      <c r="P7" s="28"/>
      <c r="Q7" s="14">
        <v>650</v>
      </c>
      <c r="R7" s="26"/>
      <c r="S7" s="14"/>
      <c r="T7" s="26"/>
      <c r="U7" s="28"/>
      <c r="V7" s="14"/>
      <c r="W7" s="26"/>
      <c r="X7" s="28"/>
      <c r="Y7" s="100"/>
      <c r="Z7" s="83"/>
      <c r="AA7" s="83">
        <f>SUM(C7:V7)</f>
        <v>10650</v>
      </c>
      <c r="AB7" s="153"/>
      <c r="AC7" s="157"/>
      <c r="AD7" s="152"/>
      <c r="AE7" s="157"/>
      <c r="AF7" s="79"/>
      <c r="AG7" s="2"/>
      <c r="AH7" s="14"/>
      <c r="AI7" s="26"/>
      <c r="AJ7" s="100"/>
      <c r="AK7" s="26"/>
      <c r="AL7" s="100"/>
      <c r="AM7" s="83"/>
      <c r="AN7" s="83">
        <f t="shared" si="0"/>
        <v>0</v>
      </c>
    </row>
    <row r="8" spans="1:40" s="27" customFormat="1" x14ac:dyDescent="0.25">
      <c r="A8" s="188" t="s">
        <v>5</v>
      </c>
      <c r="B8" s="142"/>
      <c r="C8" s="28">
        <v>200</v>
      </c>
      <c r="D8" s="2"/>
      <c r="E8" s="2">
        <v>1560</v>
      </c>
      <c r="F8" s="2">
        <v>300</v>
      </c>
      <c r="G8" s="14"/>
      <c r="H8" s="2"/>
      <c r="I8" s="26"/>
      <c r="J8" s="28"/>
      <c r="K8" s="14"/>
      <c r="L8" s="26"/>
      <c r="M8" s="28"/>
      <c r="N8" s="14"/>
      <c r="O8" s="26"/>
      <c r="P8" s="28"/>
      <c r="Q8" s="14"/>
      <c r="R8" s="26"/>
      <c r="S8" s="14"/>
      <c r="T8" s="26"/>
      <c r="U8" s="28"/>
      <c r="V8" s="14"/>
      <c r="W8" s="26"/>
      <c r="X8" s="28"/>
      <c r="Y8" s="100">
        <v>120</v>
      </c>
      <c r="Z8" s="83"/>
      <c r="AA8" s="83">
        <f>SUM(C8:Z8)</f>
        <v>2180</v>
      </c>
      <c r="AB8" s="152"/>
      <c r="AC8" s="157"/>
      <c r="AD8" s="152"/>
      <c r="AE8" s="157"/>
      <c r="AF8" s="79"/>
      <c r="AG8" s="2"/>
      <c r="AH8" s="14"/>
      <c r="AI8" s="26"/>
      <c r="AJ8" s="100"/>
      <c r="AK8" s="26"/>
      <c r="AL8" s="100"/>
      <c r="AM8" s="83"/>
      <c r="AN8" s="83">
        <f t="shared" si="0"/>
        <v>0</v>
      </c>
    </row>
    <row r="9" spans="1:40" s="27" customFormat="1" x14ac:dyDescent="0.25">
      <c r="A9" s="188" t="s">
        <v>6</v>
      </c>
      <c r="B9" s="142"/>
      <c r="C9" s="28"/>
      <c r="D9" s="2"/>
      <c r="E9" s="2"/>
      <c r="F9" s="2">
        <v>4000</v>
      </c>
      <c r="G9" s="14"/>
      <c r="H9" s="2"/>
      <c r="I9" s="26"/>
      <c r="J9" s="28"/>
      <c r="K9" s="14"/>
      <c r="L9" s="26"/>
      <c r="M9" s="28"/>
      <c r="N9" s="14"/>
      <c r="O9" s="26"/>
      <c r="P9" s="28"/>
      <c r="Q9" s="14"/>
      <c r="R9" s="26"/>
      <c r="S9" s="14"/>
      <c r="T9" s="26"/>
      <c r="U9" s="28"/>
      <c r="V9" s="14"/>
      <c r="W9" s="26"/>
      <c r="X9" s="28"/>
      <c r="Y9" s="100"/>
      <c r="Z9" s="83"/>
      <c r="AA9" s="83">
        <f t="shared" ref="AA9:AA16" si="1">SUM(C9:V9)</f>
        <v>4000</v>
      </c>
      <c r="AB9" s="152">
        <v>8000</v>
      </c>
      <c r="AC9" s="157"/>
      <c r="AD9" s="152"/>
      <c r="AE9" s="157"/>
      <c r="AF9" s="79">
        <v>4000</v>
      </c>
      <c r="AG9" s="2"/>
      <c r="AH9" s="14"/>
      <c r="AI9" s="26"/>
      <c r="AJ9" s="100">
        <v>300</v>
      </c>
      <c r="AK9" s="26"/>
      <c r="AL9" s="100"/>
      <c r="AM9" s="83"/>
      <c r="AN9" s="83">
        <f>SUM(AB9:AM9)</f>
        <v>12300</v>
      </c>
    </row>
    <row r="10" spans="1:40" s="27" customFormat="1" x14ac:dyDescent="0.25">
      <c r="A10" s="188" t="s">
        <v>7</v>
      </c>
      <c r="B10" s="142"/>
      <c r="C10" s="28"/>
      <c r="D10" s="2"/>
      <c r="E10" s="2"/>
      <c r="F10" s="2"/>
      <c r="G10" s="14"/>
      <c r="H10" s="2"/>
      <c r="I10" s="26"/>
      <c r="J10" s="28"/>
      <c r="K10" s="14"/>
      <c r="L10" s="26"/>
      <c r="M10" s="28"/>
      <c r="N10" s="14"/>
      <c r="O10" s="26"/>
      <c r="P10" s="28"/>
      <c r="Q10" s="14"/>
      <c r="R10" s="26"/>
      <c r="S10" s="14"/>
      <c r="T10" s="26"/>
      <c r="U10" s="28"/>
      <c r="V10" s="14">
        <v>1300</v>
      </c>
      <c r="W10" s="26"/>
      <c r="X10" s="28"/>
      <c r="Y10" s="100"/>
      <c r="Z10" s="83"/>
      <c r="AA10" s="83">
        <f t="shared" si="1"/>
        <v>1300</v>
      </c>
      <c r="AB10" s="152"/>
      <c r="AC10" s="157"/>
      <c r="AD10" s="152"/>
      <c r="AE10" s="157"/>
      <c r="AF10" s="79"/>
      <c r="AG10" s="2">
        <v>1800</v>
      </c>
      <c r="AH10" s="14">
        <v>4000</v>
      </c>
      <c r="AI10" s="26"/>
      <c r="AJ10" s="100"/>
      <c r="AK10" s="26"/>
      <c r="AL10" s="100">
        <v>1800</v>
      </c>
      <c r="AM10" s="83"/>
      <c r="AN10" s="83">
        <f>SUM(AB10:AM10)</f>
        <v>7600</v>
      </c>
    </row>
    <row r="11" spans="1:40" s="27" customFormat="1" x14ac:dyDescent="0.25">
      <c r="A11" s="188" t="s">
        <v>8</v>
      </c>
      <c r="B11" s="142"/>
      <c r="C11" s="28"/>
      <c r="D11" s="2"/>
      <c r="E11" s="2"/>
      <c r="F11" s="2"/>
      <c r="G11" s="14"/>
      <c r="H11" s="2"/>
      <c r="I11" s="26"/>
      <c r="J11" s="28"/>
      <c r="K11" s="14"/>
      <c r="L11" s="26"/>
      <c r="M11" s="28">
        <v>6000</v>
      </c>
      <c r="N11" s="14"/>
      <c r="O11" s="26"/>
      <c r="P11" s="28">
        <v>5000</v>
      </c>
      <c r="Q11" s="14"/>
      <c r="R11" s="26"/>
      <c r="S11" s="14"/>
      <c r="T11" s="26"/>
      <c r="U11" s="28">
        <v>300</v>
      </c>
      <c r="V11" s="14">
        <v>500</v>
      </c>
      <c r="W11" s="26"/>
      <c r="X11" s="28"/>
      <c r="Y11" s="100"/>
      <c r="Z11" s="83"/>
      <c r="AA11" s="83">
        <f t="shared" si="1"/>
        <v>11800</v>
      </c>
      <c r="AB11" s="152"/>
      <c r="AC11" s="157"/>
      <c r="AD11" s="152"/>
      <c r="AE11" s="157"/>
      <c r="AF11" s="79"/>
      <c r="AG11" s="2"/>
      <c r="AH11" s="14"/>
      <c r="AI11" s="26"/>
      <c r="AJ11" s="100"/>
      <c r="AK11" s="26"/>
      <c r="AL11" s="100"/>
      <c r="AM11" s="83"/>
      <c r="AN11" s="83">
        <f t="shared" si="0"/>
        <v>0</v>
      </c>
    </row>
    <row r="12" spans="1:40" s="27" customFormat="1" x14ac:dyDescent="0.25">
      <c r="A12" s="188" t="s">
        <v>9</v>
      </c>
      <c r="B12" s="142"/>
      <c r="C12" s="28"/>
      <c r="D12" s="2"/>
      <c r="E12" s="2"/>
      <c r="F12" s="2">
        <v>14000</v>
      </c>
      <c r="G12" s="14"/>
      <c r="H12" s="2"/>
      <c r="I12" s="26"/>
      <c r="J12" s="28"/>
      <c r="K12" s="14"/>
      <c r="L12" s="26"/>
      <c r="M12" s="28"/>
      <c r="N12" s="14"/>
      <c r="O12" s="26"/>
      <c r="P12" s="28">
        <v>450</v>
      </c>
      <c r="Q12" s="14"/>
      <c r="R12" s="26"/>
      <c r="S12" s="14"/>
      <c r="T12" s="26"/>
      <c r="U12" s="28"/>
      <c r="V12" s="14"/>
      <c r="W12" s="26"/>
      <c r="X12" s="28"/>
      <c r="Y12" s="100"/>
      <c r="Z12" s="83"/>
      <c r="AA12" s="83">
        <f t="shared" si="1"/>
        <v>14450</v>
      </c>
      <c r="AB12" s="152"/>
      <c r="AC12" s="157"/>
      <c r="AD12" s="152"/>
      <c r="AE12" s="157"/>
      <c r="AF12" s="79"/>
      <c r="AG12" s="2"/>
      <c r="AH12" s="14"/>
      <c r="AI12" s="26"/>
      <c r="AJ12" s="100"/>
      <c r="AK12" s="26"/>
      <c r="AL12" s="100"/>
      <c r="AM12" s="83"/>
      <c r="AN12" s="83">
        <f t="shared" si="0"/>
        <v>0</v>
      </c>
    </row>
    <row r="13" spans="1:40" s="27" customFormat="1" x14ac:dyDescent="0.25">
      <c r="A13" s="188" t="s">
        <v>10</v>
      </c>
      <c r="B13" s="142"/>
      <c r="C13" s="28">
        <v>200</v>
      </c>
      <c r="D13" s="2"/>
      <c r="E13" s="2"/>
      <c r="F13" s="2"/>
      <c r="G13" s="14"/>
      <c r="H13" s="2"/>
      <c r="I13" s="26"/>
      <c r="J13" s="28"/>
      <c r="K13" s="14"/>
      <c r="L13" s="26"/>
      <c r="M13" s="28"/>
      <c r="N13" s="14"/>
      <c r="O13" s="26"/>
      <c r="P13" s="28"/>
      <c r="Q13" s="14"/>
      <c r="R13" s="26"/>
      <c r="S13" s="14"/>
      <c r="T13" s="26"/>
      <c r="U13" s="28"/>
      <c r="V13" s="14"/>
      <c r="W13" s="26"/>
      <c r="X13" s="28"/>
      <c r="Y13" s="100"/>
      <c r="Z13" s="83"/>
      <c r="AA13" s="83">
        <f t="shared" si="1"/>
        <v>200</v>
      </c>
      <c r="AB13" s="152"/>
      <c r="AC13" s="157"/>
      <c r="AD13" s="152"/>
      <c r="AE13" s="157"/>
      <c r="AF13" s="79">
        <v>1500</v>
      </c>
      <c r="AG13" s="2"/>
      <c r="AH13" s="14"/>
      <c r="AI13" s="26"/>
      <c r="AJ13" s="100"/>
      <c r="AK13" s="26"/>
      <c r="AL13" s="100"/>
      <c r="AM13" s="83"/>
      <c r="AN13" s="83">
        <f t="shared" si="0"/>
        <v>1500</v>
      </c>
    </row>
    <row r="14" spans="1:40" s="27" customFormat="1" x14ac:dyDescent="0.25">
      <c r="A14" s="188" t="s">
        <v>11</v>
      </c>
      <c r="B14" s="142"/>
      <c r="C14" s="28"/>
      <c r="D14" s="2"/>
      <c r="E14" s="2"/>
      <c r="F14" s="2"/>
      <c r="G14" s="14">
        <v>2400</v>
      </c>
      <c r="H14" s="2"/>
      <c r="I14" s="26"/>
      <c r="J14" s="28"/>
      <c r="K14" s="14"/>
      <c r="L14" s="26"/>
      <c r="M14" s="28"/>
      <c r="N14" s="14"/>
      <c r="O14" s="26"/>
      <c r="P14" s="28">
        <v>1200</v>
      </c>
      <c r="Q14" s="14"/>
      <c r="R14" s="26"/>
      <c r="S14" s="14">
        <v>1200</v>
      </c>
      <c r="T14" s="26"/>
      <c r="U14" s="28">
        <v>2500</v>
      </c>
      <c r="V14" s="14"/>
      <c r="W14" s="26"/>
      <c r="X14" s="28"/>
      <c r="Y14" s="100"/>
      <c r="Z14" s="83"/>
      <c r="AA14" s="83">
        <f t="shared" si="1"/>
        <v>7300</v>
      </c>
      <c r="AB14" s="152"/>
      <c r="AC14" s="157"/>
      <c r="AD14" s="152"/>
      <c r="AE14" s="157"/>
      <c r="AF14" s="79"/>
      <c r="AG14" s="2"/>
      <c r="AH14" s="14">
        <v>1500</v>
      </c>
      <c r="AI14" s="26"/>
      <c r="AJ14" s="100">
        <v>300</v>
      </c>
      <c r="AK14" s="26"/>
      <c r="AL14" s="100"/>
      <c r="AM14" s="83"/>
      <c r="AN14" s="83">
        <f t="shared" si="0"/>
        <v>1800</v>
      </c>
    </row>
    <row r="15" spans="1:40" s="27" customFormat="1" x14ac:dyDescent="0.25">
      <c r="A15" s="188" t="s">
        <v>75</v>
      </c>
      <c r="B15" s="142"/>
      <c r="C15" s="28">
        <v>500</v>
      </c>
      <c r="D15" s="2"/>
      <c r="E15" s="2"/>
      <c r="F15" s="2">
        <v>350</v>
      </c>
      <c r="G15" s="14">
        <v>950</v>
      </c>
      <c r="H15" s="2"/>
      <c r="I15" s="26"/>
      <c r="J15" s="28"/>
      <c r="K15" s="14"/>
      <c r="L15" s="26"/>
      <c r="M15" s="28"/>
      <c r="N15" s="14"/>
      <c r="O15" s="26"/>
      <c r="P15" s="28"/>
      <c r="Q15" s="14"/>
      <c r="R15" s="26"/>
      <c r="S15" s="14"/>
      <c r="T15" s="26"/>
      <c r="U15" s="28">
        <v>4000</v>
      </c>
      <c r="V15" s="14"/>
      <c r="W15" s="26"/>
      <c r="X15" s="28"/>
      <c r="Y15" s="100"/>
      <c r="Z15" s="83"/>
      <c r="AA15" s="83">
        <f t="shared" si="1"/>
        <v>5800</v>
      </c>
      <c r="AB15" s="152"/>
      <c r="AC15" s="157"/>
      <c r="AD15" s="152"/>
      <c r="AE15" s="157"/>
      <c r="AF15" s="79"/>
      <c r="AG15" s="2"/>
      <c r="AH15" s="14"/>
      <c r="AI15" s="26"/>
      <c r="AJ15" s="100"/>
      <c r="AK15" s="26"/>
      <c r="AL15" s="100"/>
      <c r="AM15" s="83"/>
      <c r="AN15" s="83">
        <f t="shared" si="0"/>
        <v>0</v>
      </c>
    </row>
    <row r="16" spans="1:40" s="27" customFormat="1" ht="15.75" thickBot="1" x14ac:dyDescent="0.3">
      <c r="A16" s="189" t="s">
        <v>43</v>
      </c>
      <c r="B16" s="143"/>
      <c r="C16" s="59"/>
      <c r="D16" s="8"/>
      <c r="E16" s="8"/>
      <c r="F16" s="8"/>
      <c r="G16" s="15"/>
      <c r="H16" s="8"/>
      <c r="I16" s="84"/>
      <c r="J16" s="59"/>
      <c r="K16" s="15"/>
      <c r="L16" s="84"/>
      <c r="M16" s="59"/>
      <c r="N16" s="15"/>
      <c r="O16" s="84"/>
      <c r="P16" s="59"/>
      <c r="Q16" s="15"/>
      <c r="R16" s="84"/>
      <c r="S16" s="15"/>
      <c r="T16" s="84"/>
      <c r="U16" s="59"/>
      <c r="V16" s="15"/>
      <c r="W16" s="84"/>
      <c r="X16" s="59"/>
      <c r="Y16" s="101"/>
      <c r="Z16" s="149"/>
      <c r="AA16" s="149">
        <f t="shared" si="1"/>
        <v>0</v>
      </c>
      <c r="AB16" s="154"/>
      <c r="AC16" s="158"/>
      <c r="AD16" s="154"/>
      <c r="AE16" s="158"/>
      <c r="AF16" s="80"/>
      <c r="AG16" s="8"/>
      <c r="AH16" s="15"/>
      <c r="AI16" s="84"/>
      <c r="AJ16" s="101"/>
      <c r="AK16" s="84"/>
      <c r="AL16" s="101"/>
      <c r="AM16" s="149"/>
      <c r="AN16" s="149">
        <f t="shared" si="0"/>
        <v>0</v>
      </c>
    </row>
    <row r="17" spans="1:40" s="27" customFormat="1" ht="19.5" thickBot="1" x14ac:dyDescent="0.35">
      <c r="A17" s="50" t="s">
        <v>35</v>
      </c>
      <c r="B17" s="145">
        <v>530</v>
      </c>
      <c r="C17" s="64">
        <f t="shared" ref="C17:V17" si="2">SUM(C3:C16)</f>
        <v>1400</v>
      </c>
      <c r="D17" s="20">
        <f>SUM(D3:D16)</f>
        <v>250</v>
      </c>
      <c r="E17" s="20">
        <f>SUM(E3:E16)</f>
        <v>3660</v>
      </c>
      <c r="F17" s="20">
        <f>SUM(F3:F16)</f>
        <v>27900</v>
      </c>
      <c r="G17" s="21">
        <f>SUM(G3:G16)</f>
        <v>3350</v>
      </c>
      <c r="H17" s="20">
        <f>SUM(H3:H16)</f>
        <v>200</v>
      </c>
      <c r="I17" s="145">
        <f>C17+D17+E17+F17+G17+H17</f>
        <v>36760</v>
      </c>
      <c r="J17" s="105">
        <f>SUM(J3:J16)</f>
        <v>450</v>
      </c>
      <c r="K17" s="167">
        <f>SUM(K3:K16)</f>
        <v>1200</v>
      </c>
      <c r="L17" s="145">
        <f>J17+K17</f>
        <v>1650</v>
      </c>
      <c r="M17" s="64">
        <f>SUM(M3:M16)</f>
        <v>9200</v>
      </c>
      <c r="N17" s="21">
        <f>SUM(N3:N16)</f>
        <v>3500</v>
      </c>
      <c r="O17" s="168">
        <f>M17+N17</f>
        <v>12700</v>
      </c>
      <c r="P17" s="169">
        <f t="shared" si="2"/>
        <v>6650</v>
      </c>
      <c r="Q17" s="21">
        <f>SUM(Q3:Q16)</f>
        <v>2650</v>
      </c>
      <c r="R17" s="145">
        <f>P17+Q17</f>
        <v>9300</v>
      </c>
      <c r="S17" s="167">
        <f>SUM(S3:S16)</f>
        <v>1200</v>
      </c>
      <c r="T17" s="145">
        <f>S17</f>
        <v>1200</v>
      </c>
      <c r="U17" s="64">
        <f t="shared" si="2"/>
        <v>6800</v>
      </c>
      <c r="V17" s="21">
        <f t="shared" si="2"/>
        <v>1800</v>
      </c>
      <c r="W17" s="168">
        <f>U17+V17</f>
        <v>8600</v>
      </c>
      <c r="X17" s="64">
        <f>SUM(X3:X16)</f>
        <v>1200</v>
      </c>
      <c r="Y17" s="171">
        <f>SUM(Y3:Y16)</f>
        <v>120</v>
      </c>
      <c r="Z17" s="168">
        <f>Y17+X17</f>
        <v>1320</v>
      </c>
      <c r="AA17" s="145">
        <f>Z17+W17+T17+R17+O17+L17+I17+B17</f>
        <v>72060</v>
      </c>
      <c r="AB17" s="155">
        <f t="shared" ref="AB17:AL17" si="3">SUM(AB3:AB16)</f>
        <v>8000</v>
      </c>
      <c r="AC17" s="172">
        <f>AB17</f>
        <v>8000</v>
      </c>
      <c r="AD17" s="155">
        <f t="shared" si="3"/>
        <v>8000</v>
      </c>
      <c r="AE17" s="159">
        <f>AD17</f>
        <v>8000</v>
      </c>
      <c r="AF17" s="81">
        <f t="shared" si="3"/>
        <v>5500</v>
      </c>
      <c r="AG17" s="20">
        <f>SUM(AG3:AG16)</f>
        <v>1800</v>
      </c>
      <c r="AH17" s="21">
        <f t="shared" si="3"/>
        <v>5500</v>
      </c>
      <c r="AI17" s="145">
        <f>AH17+AG17+AF17</f>
        <v>12800</v>
      </c>
      <c r="AJ17" s="105">
        <f>SUM(AJ3:AJ16)</f>
        <v>600</v>
      </c>
      <c r="AK17" s="145">
        <f>AJ17</f>
        <v>600</v>
      </c>
      <c r="AL17" s="105">
        <f t="shared" si="3"/>
        <v>1800</v>
      </c>
      <c r="AM17" s="145">
        <f>AL17</f>
        <v>1800</v>
      </c>
      <c r="AN17" s="145">
        <f>AC17+AE17+AI17+AK17+AM17</f>
        <v>31200</v>
      </c>
    </row>
    <row r="18" spans="1:40" s="27" customFormat="1" ht="105" customHeight="1" thickBot="1" x14ac:dyDescent="0.3">
      <c r="A18" s="75"/>
      <c r="B18" s="75"/>
      <c r="C18" s="24" t="s">
        <v>166</v>
      </c>
      <c r="D18" s="166" t="s">
        <v>166</v>
      </c>
      <c r="E18" s="58" t="s">
        <v>118</v>
      </c>
      <c r="F18" s="23" t="s">
        <v>102</v>
      </c>
      <c r="G18" s="23" t="s">
        <v>122</v>
      </c>
      <c r="H18" s="23" t="s">
        <v>124</v>
      </c>
      <c r="I18" s="23" t="s">
        <v>123</v>
      </c>
      <c r="J18" s="24" t="s">
        <v>130</v>
      </c>
      <c r="K18" s="140" t="s">
        <v>159</v>
      </c>
      <c r="L18" s="23" t="s">
        <v>126</v>
      </c>
      <c r="M18" s="23" t="s">
        <v>119</v>
      </c>
      <c r="N18" s="24" t="s">
        <v>121</v>
      </c>
      <c r="O18" s="170" t="s">
        <v>131</v>
      </c>
      <c r="P18" s="140" t="s">
        <v>163</v>
      </c>
      <c r="Q18" s="23" t="s">
        <v>120</v>
      </c>
      <c r="R18" s="24" t="s">
        <v>128</v>
      </c>
      <c r="S18" s="170" t="s">
        <v>94</v>
      </c>
      <c r="T18" s="144" t="s">
        <v>164</v>
      </c>
      <c r="U18" s="58" t="s">
        <v>125</v>
      </c>
      <c r="V18" s="24" t="s">
        <v>127</v>
      </c>
      <c r="W18" s="144" t="s">
        <v>167</v>
      </c>
      <c r="X18" s="148" t="s">
        <v>96</v>
      </c>
      <c r="Y18" s="144" t="s">
        <v>168</v>
      </c>
      <c r="Z18" s="28"/>
      <c r="AA18" s="127" t="s">
        <v>116</v>
      </c>
      <c r="AB18" s="148" t="s">
        <v>166</v>
      </c>
      <c r="AC18" s="144" t="s">
        <v>166</v>
      </c>
      <c r="AD18" s="148" t="s">
        <v>129</v>
      </c>
      <c r="AE18" s="166" t="s">
        <v>167</v>
      </c>
      <c r="AF18" s="58"/>
      <c r="AG18" s="23"/>
      <c r="AH18" s="23"/>
      <c r="AI18" s="23"/>
      <c r="AJ18" s="24"/>
      <c r="AK18" s="24"/>
      <c r="AL18" s="24"/>
      <c r="AM18" s="164"/>
      <c r="AN18" s="150" t="s">
        <v>117</v>
      </c>
    </row>
    <row r="19" spans="1:40" s="27" customFormat="1" x14ac:dyDescent="0.25">
      <c r="A19" s="47" t="s">
        <v>12</v>
      </c>
      <c r="B19" s="47"/>
      <c r="C19" s="14">
        <v>1300</v>
      </c>
      <c r="D19" s="26"/>
      <c r="E19" s="28"/>
      <c r="F19" s="2"/>
      <c r="G19" s="2">
        <v>500</v>
      </c>
      <c r="H19" s="2"/>
      <c r="I19" s="2"/>
      <c r="J19" s="14"/>
      <c r="K19" s="26"/>
      <c r="L19" s="2"/>
      <c r="M19" s="2"/>
      <c r="N19" s="14"/>
      <c r="O19" s="14"/>
      <c r="P19" s="26"/>
      <c r="Q19" s="2"/>
      <c r="R19" s="14">
        <v>1200</v>
      </c>
      <c r="S19" s="14"/>
      <c r="T19" s="26"/>
      <c r="U19" s="28"/>
      <c r="V19" s="14"/>
      <c r="W19" s="26"/>
      <c r="X19" s="100"/>
      <c r="Y19" s="26"/>
      <c r="Z19" s="28"/>
      <c r="AA19" s="37">
        <f>R19+G19+C19</f>
        <v>3000</v>
      </c>
      <c r="AB19" s="100"/>
      <c r="AC19" s="26"/>
      <c r="AD19" s="100"/>
      <c r="AE19" s="26"/>
      <c r="AF19" s="28"/>
      <c r="AG19" s="2"/>
      <c r="AH19" s="2"/>
      <c r="AI19" s="2"/>
      <c r="AJ19" s="14"/>
      <c r="AK19" s="14"/>
      <c r="AL19" s="14"/>
      <c r="AM19" s="100"/>
      <c r="AN19" s="26"/>
    </row>
    <row r="20" spans="1:40" s="27" customFormat="1" x14ac:dyDescent="0.25">
      <c r="A20" s="47" t="s">
        <v>13</v>
      </c>
      <c r="B20" s="47"/>
      <c r="C20" s="14"/>
      <c r="D20" s="26"/>
      <c r="E20" s="28">
        <v>70</v>
      </c>
      <c r="F20" s="2"/>
      <c r="G20" s="2"/>
      <c r="H20" s="2"/>
      <c r="I20" s="2"/>
      <c r="J20" s="14"/>
      <c r="K20" s="26"/>
      <c r="L20" s="2">
        <v>380</v>
      </c>
      <c r="M20" s="2"/>
      <c r="N20" s="14"/>
      <c r="O20" s="14"/>
      <c r="P20" s="26"/>
      <c r="Q20" s="2"/>
      <c r="R20" s="14"/>
      <c r="S20" s="14">
        <v>2500</v>
      </c>
      <c r="T20" s="26"/>
      <c r="U20" s="28"/>
      <c r="V20" s="14"/>
      <c r="W20" s="26"/>
      <c r="X20" s="100"/>
      <c r="Y20" s="26"/>
      <c r="Z20" s="28"/>
      <c r="AA20" s="37">
        <f>S20+L20+E20</f>
        <v>2950</v>
      </c>
      <c r="AB20" s="100"/>
      <c r="AC20" s="26"/>
      <c r="AD20" s="100"/>
      <c r="AE20" s="26"/>
      <c r="AF20" s="28"/>
      <c r="AG20" s="2"/>
      <c r="AH20" s="2"/>
      <c r="AI20" s="2"/>
      <c r="AJ20" s="14"/>
      <c r="AK20" s="14"/>
      <c r="AL20" s="14"/>
      <c r="AM20" s="100"/>
      <c r="AN20" s="26"/>
    </row>
    <row r="21" spans="1:40" s="27" customFormat="1" x14ac:dyDescent="0.25">
      <c r="A21" s="47" t="s">
        <v>14</v>
      </c>
      <c r="B21" s="47"/>
      <c r="C21" s="14">
        <v>5300</v>
      </c>
      <c r="D21" s="26"/>
      <c r="E21" s="28">
        <v>550</v>
      </c>
      <c r="F21" s="2"/>
      <c r="G21" s="2"/>
      <c r="H21" s="2"/>
      <c r="I21" s="2"/>
      <c r="J21" s="14"/>
      <c r="K21" s="26"/>
      <c r="L21" s="2"/>
      <c r="M21" s="2">
        <v>100</v>
      </c>
      <c r="N21" s="14">
        <v>150</v>
      </c>
      <c r="O21" s="14">
        <v>700</v>
      </c>
      <c r="P21" s="26"/>
      <c r="Q21" s="2"/>
      <c r="R21" s="14"/>
      <c r="S21" s="14"/>
      <c r="T21" s="26"/>
      <c r="U21" s="28"/>
      <c r="V21" s="14"/>
      <c r="W21" s="26"/>
      <c r="X21" s="100"/>
      <c r="Y21" s="26"/>
      <c r="Z21" s="28"/>
      <c r="AA21" s="37">
        <f>O21+N21+M21+E21+C21</f>
        <v>6800</v>
      </c>
      <c r="AB21" s="100"/>
      <c r="AC21" s="26"/>
      <c r="AD21" s="100"/>
      <c r="AE21" s="26"/>
      <c r="AF21" s="28"/>
      <c r="AG21" s="2"/>
      <c r="AH21" s="2"/>
      <c r="AI21" s="2"/>
      <c r="AJ21" s="14"/>
      <c r="AK21" s="14"/>
      <c r="AL21" s="14"/>
      <c r="AM21" s="100"/>
      <c r="AN21" s="26"/>
    </row>
    <row r="22" spans="1:40" s="27" customFormat="1" x14ac:dyDescent="0.25">
      <c r="A22" s="47" t="s">
        <v>15</v>
      </c>
      <c r="B22" s="47"/>
      <c r="C22" s="14"/>
      <c r="D22" s="26"/>
      <c r="E22" s="28"/>
      <c r="F22" s="2">
        <v>2000</v>
      </c>
      <c r="G22" s="2"/>
      <c r="H22" s="2"/>
      <c r="I22" s="2"/>
      <c r="J22" s="14"/>
      <c r="K22" s="26"/>
      <c r="L22" s="2"/>
      <c r="M22" s="2"/>
      <c r="N22" s="14"/>
      <c r="O22" s="14"/>
      <c r="P22" s="26"/>
      <c r="Q22" s="2">
        <v>250</v>
      </c>
      <c r="R22" s="14"/>
      <c r="S22" s="14"/>
      <c r="T22" s="26"/>
      <c r="U22" s="28"/>
      <c r="V22" s="14"/>
      <c r="W22" s="26"/>
      <c r="X22" s="100"/>
      <c r="Y22" s="26"/>
      <c r="Z22" s="28"/>
      <c r="AA22" s="37">
        <f>Q22+F22</f>
        <v>2250</v>
      </c>
      <c r="AB22" s="100"/>
      <c r="AC22" s="26"/>
      <c r="AD22" s="100"/>
      <c r="AE22" s="26"/>
      <c r="AF22" s="28"/>
      <c r="AG22" s="2"/>
      <c r="AH22" s="2"/>
      <c r="AI22" s="2"/>
      <c r="AJ22" s="14"/>
      <c r="AK22" s="14"/>
      <c r="AL22" s="14"/>
      <c r="AM22" s="100"/>
      <c r="AN22" s="26"/>
    </row>
    <row r="23" spans="1:40" s="27" customFormat="1" x14ac:dyDescent="0.25">
      <c r="A23" s="47" t="s">
        <v>16</v>
      </c>
      <c r="B23" s="47"/>
      <c r="C23" s="14"/>
      <c r="D23" s="26"/>
      <c r="E23" s="28"/>
      <c r="F23" s="2"/>
      <c r="G23" s="2"/>
      <c r="H23" s="2">
        <v>1000</v>
      </c>
      <c r="I23" s="2"/>
      <c r="J23" s="14"/>
      <c r="K23" s="26"/>
      <c r="L23" s="2"/>
      <c r="M23" s="2"/>
      <c r="N23" s="14"/>
      <c r="O23" s="14"/>
      <c r="P23" s="26"/>
      <c r="Q23" s="2">
        <v>65</v>
      </c>
      <c r="R23" s="14"/>
      <c r="S23" s="14"/>
      <c r="T23" s="26"/>
      <c r="U23" s="28"/>
      <c r="V23" s="14"/>
      <c r="W23" s="26"/>
      <c r="X23" s="100"/>
      <c r="Y23" s="26"/>
      <c r="Z23" s="28"/>
      <c r="AA23" s="37">
        <f>Q23+H23</f>
        <v>1065</v>
      </c>
      <c r="AB23" s="100"/>
      <c r="AC23" s="26"/>
      <c r="AD23" s="100"/>
      <c r="AE23" s="26"/>
      <c r="AF23" s="28"/>
      <c r="AG23" s="2"/>
      <c r="AH23" s="2"/>
      <c r="AI23" s="2"/>
      <c r="AJ23" s="14"/>
      <c r="AK23" s="14"/>
      <c r="AL23" s="14"/>
      <c r="AM23" s="100"/>
      <c r="AN23" s="26"/>
    </row>
    <row r="24" spans="1:40" s="27" customFormat="1" x14ac:dyDescent="0.25">
      <c r="A24" s="47" t="s">
        <v>17</v>
      </c>
      <c r="B24" s="47"/>
      <c r="C24" s="14"/>
      <c r="D24" s="26"/>
      <c r="E24" s="28"/>
      <c r="F24" s="2"/>
      <c r="G24" s="2"/>
      <c r="H24" s="2"/>
      <c r="I24" s="2"/>
      <c r="J24" s="14"/>
      <c r="K24" s="26"/>
      <c r="L24" s="2"/>
      <c r="M24" s="2"/>
      <c r="N24" s="14">
        <v>400</v>
      </c>
      <c r="O24" s="14"/>
      <c r="P24" s="26"/>
      <c r="Q24" s="2"/>
      <c r="R24" s="14"/>
      <c r="S24" s="14"/>
      <c r="T24" s="26"/>
      <c r="U24" s="28"/>
      <c r="V24" s="14"/>
      <c r="W24" s="26"/>
      <c r="X24" s="100"/>
      <c r="Y24" s="26"/>
      <c r="Z24" s="28"/>
      <c r="AA24" s="37">
        <f>N24</f>
        <v>400</v>
      </c>
      <c r="AB24" s="100"/>
      <c r="AC24" s="26"/>
      <c r="AD24" s="100"/>
      <c r="AE24" s="26"/>
      <c r="AF24" s="28"/>
      <c r="AG24" s="2"/>
      <c r="AH24" s="2"/>
      <c r="AI24" s="2"/>
      <c r="AJ24" s="14"/>
      <c r="AK24" s="14"/>
      <c r="AL24" s="14"/>
      <c r="AM24" s="100"/>
      <c r="AN24" s="26"/>
    </row>
    <row r="25" spans="1:40" s="27" customFormat="1" x14ac:dyDescent="0.25">
      <c r="A25" s="47" t="s">
        <v>18</v>
      </c>
      <c r="B25" s="47"/>
      <c r="C25" s="14"/>
      <c r="D25" s="26"/>
      <c r="E25" s="28"/>
      <c r="F25" s="2"/>
      <c r="G25" s="2"/>
      <c r="H25" s="2"/>
      <c r="I25" s="2"/>
      <c r="J25" s="14"/>
      <c r="K25" s="26"/>
      <c r="L25" s="2"/>
      <c r="M25" s="2"/>
      <c r="N25" s="14"/>
      <c r="O25" s="14"/>
      <c r="P25" s="26"/>
      <c r="Q25" s="2"/>
      <c r="R25" s="14"/>
      <c r="S25" s="14"/>
      <c r="T25" s="26"/>
      <c r="U25" s="28"/>
      <c r="V25" s="14"/>
      <c r="W25" s="26"/>
      <c r="X25" s="100"/>
      <c r="Y25" s="26"/>
      <c r="Z25" s="28"/>
      <c r="AA25" s="37">
        <f>V25</f>
        <v>0</v>
      </c>
      <c r="AB25" s="100"/>
      <c r="AC25" s="26"/>
      <c r="AD25" s="100"/>
      <c r="AE25" s="26"/>
      <c r="AF25" s="28"/>
      <c r="AG25" s="2"/>
      <c r="AH25" s="2"/>
      <c r="AI25" s="2"/>
      <c r="AJ25" s="14"/>
      <c r="AK25" s="14"/>
      <c r="AL25" s="14"/>
      <c r="AM25" s="100"/>
      <c r="AN25" s="26"/>
    </row>
    <row r="26" spans="1:40" s="27" customFormat="1" x14ac:dyDescent="0.25">
      <c r="A26" s="47" t="s">
        <v>19</v>
      </c>
      <c r="B26" s="47"/>
      <c r="C26" s="14"/>
      <c r="D26" s="26"/>
      <c r="E26" s="28"/>
      <c r="F26" s="2"/>
      <c r="G26" s="2">
        <v>1000</v>
      </c>
      <c r="H26" s="2"/>
      <c r="I26" s="2"/>
      <c r="J26" s="14"/>
      <c r="K26" s="26"/>
      <c r="L26" s="2"/>
      <c r="M26" s="2"/>
      <c r="N26" s="14"/>
      <c r="O26" s="14"/>
      <c r="P26" s="26"/>
      <c r="Q26" s="2"/>
      <c r="R26" s="14"/>
      <c r="S26" s="14"/>
      <c r="T26" s="26"/>
      <c r="U26" s="28"/>
      <c r="V26" s="14"/>
      <c r="W26" s="26"/>
      <c r="X26" s="100"/>
      <c r="Y26" s="26"/>
      <c r="Z26" s="28"/>
      <c r="AA26" s="37">
        <f>G26</f>
        <v>1000</v>
      </c>
      <c r="AB26" s="100"/>
      <c r="AC26" s="26"/>
      <c r="AD26" s="100"/>
      <c r="AE26" s="26"/>
      <c r="AF26" s="28"/>
      <c r="AG26" s="2"/>
      <c r="AH26" s="2"/>
      <c r="AI26" s="2"/>
      <c r="AJ26" s="14"/>
      <c r="AK26" s="14"/>
      <c r="AL26" s="14"/>
      <c r="AM26" s="100"/>
      <c r="AN26" s="26"/>
    </row>
    <row r="27" spans="1:40" s="27" customFormat="1" x14ac:dyDescent="0.25">
      <c r="A27" s="47" t="s">
        <v>20</v>
      </c>
      <c r="B27" s="47"/>
      <c r="C27" s="14"/>
      <c r="D27" s="26"/>
      <c r="E27" s="28"/>
      <c r="F27" s="2"/>
      <c r="G27" s="2"/>
      <c r="H27" s="2">
        <v>800</v>
      </c>
      <c r="I27" s="2">
        <v>500</v>
      </c>
      <c r="J27" s="14"/>
      <c r="K27" s="26"/>
      <c r="L27" s="2"/>
      <c r="M27" s="2"/>
      <c r="N27" s="14"/>
      <c r="O27" s="14"/>
      <c r="P27" s="26"/>
      <c r="Q27" s="2"/>
      <c r="R27" s="14"/>
      <c r="S27" s="14"/>
      <c r="T27" s="26"/>
      <c r="U27" s="28"/>
      <c r="V27" s="14"/>
      <c r="W27" s="26"/>
      <c r="X27" s="100"/>
      <c r="Y27" s="26"/>
      <c r="Z27" s="28"/>
      <c r="AA27" s="37">
        <f>I27+H27</f>
        <v>1300</v>
      </c>
      <c r="AB27" s="100"/>
      <c r="AC27" s="26"/>
      <c r="AD27" s="100"/>
      <c r="AE27" s="26"/>
      <c r="AF27" s="28"/>
      <c r="AG27" s="2"/>
      <c r="AH27" s="2"/>
      <c r="AI27" s="2"/>
      <c r="AJ27" s="14"/>
      <c r="AK27" s="14"/>
      <c r="AL27" s="14"/>
      <c r="AM27" s="100"/>
      <c r="AN27" s="26"/>
    </row>
    <row r="28" spans="1:40" s="27" customFormat="1" x14ac:dyDescent="0.25">
      <c r="A28" s="47" t="s">
        <v>21</v>
      </c>
      <c r="B28" s="47"/>
      <c r="C28" s="14"/>
      <c r="D28" s="26"/>
      <c r="E28" s="28"/>
      <c r="F28" s="2"/>
      <c r="G28" s="2"/>
      <c r="H28" s="2"/>
      <c r="I28" s="2"/>
      <c r="J28" s="14"/>
      <c r="K28" s="26"/>
      <c r="L28" s="2"/>
      <c r="M28" s="2"/>
      <c r="N28" s="14"/>
      <c r="O28" s="14"/>
      <c r="P28" s="26"/>
      <c r="Q28" s="2">
        <v>80</v>
      </c>
      <c r="R28" s="14"/>
      <c r="S28" s="14"/>
      <c r="T28" s="26"/>
      <c r="U28" s="28"/>
      <c r="V28" s="14"/>
      <c r="W28" s="26"/>
      <c r="X28" s="100"/>
      <c r="Y28" s="26"/>
      <c r="Z28" s="28"/>
      <c r="AA28" s="37">
        <f>Q28</f>
        <v>80</v>
      </c>
      <c r="AB28" s="100"/>
      <c r="AC28" s="26"/>
      <c r="AD28" s="100"/>
      <c r="AE28" s="26"/>
      <c r="AF28" s="28"/>
      <c r="AG28" s="2"/>
      <c r="AH28" s="2"/>
      <c r="AI28" s="2"/>
      <c r="AJ28" s="14"/>
      <c r="AK28" s="14"/>
      <c r="AL28" s="14"/>
      <c r="AM28" s="100"/>
      <c r="AN28" s="26"/>
    </row>
    <row r="29" spans="1:40" s="27" customFormat="1" x14ac:dyDescent="0.25">
      <c r="A29" s="47" t="s">
        <v>22</v>
      </c>
      <c r="B29" s="47"/>
      <c r="C29" s="14">
        <v>290</v>
      </c>
      <c r="D29" s="26"/>
      <c r="E29" s="28"/>
      <c r="F29" s="2"/>
      <c r="G29" s="2"/>
      <c r="H29" s="2"/>
      <c r="I29" s="2"/>
      <c r="J29" s="14"/>
      <c r="K29" s="26"/>
      <c r="L29" s="2">
        <v>1000</v>
      </c>
      <c r="M29" s="2"/>
      <c r="N29" s="14"/>
      <c r="O29" s="14"/>
      <c r="P29" s="26"/>
      <c r="Q29" s="2"/>
      <c r="R29" s="14"/>
      <c r="S29" s="14"/>
      <c r="T29" s="26"/>
      <c r="U29" s="28">
        <v>200</v>
      </c>
      <c r="V29" s="14"/>
      <c r="W29" s="26"/>
      <c r="X29" s="100">
        <v>500</v>
      </c>
      <c r="Y29" s="26"/>
      <c r="Z29" s="28"/>
      <c r="AA29" s="37">
        <f>X29+U29+L29+C29</f>
        <v>1990</v>
      </c>
      <c r="AB29" s="100">
        <v>1600</v>
      </c>
      <c r="AC29" s="26"/>
      <c r="AD29" s="100"/>
      <c r="AE29" s="26"/>
      <c r="AF29" s="28"/>
      <c r="AG29" s="2"/>
      <c r="AH29" s="2"/>
      <c r="AI29" s="2"/>
      <c r="AJ29" s="14"/>
      <c r="AK29" s="14"/>
      <c r="AL29" s="14"/>
      <c r="AM29" s="100"/>
      <c r="AN29" s="26"/>
    </row>
    <row r="30" spans="1:40" s="27" customFormat="1" x14ac:dyDescent="0.25">
      <c r="A30" s="47" t="s">
        <v>23</v>
      </c>
      <c r="B30" s="47"/>
      <c r="C30" s="14"/>
      <c r="D30" s="26"/>
      <c r="E30" s="28"/>
      <c r="F30" s="2"/>
      <c r="G30" s="2"/>
      <c r="H30" s="2"/>
      <c r="I30" s="2">
        <v>400</v>
      </c>
      <c r="J30" s="14">
        <v>150</v>
      </c>
      <c r="K30" s="26"/>
      <c r="L30" s="2">
        <v>125</v>
      </c>
      <c r="M30" s="2"/>
      <c r="N30" s="14"/>
      <c r="O30" s="14"/>
      <c r="P30" s="26"/>
      <c r="Q30" s="2"/>
      <c r="R30" s="14">
        <v>680</v>
      </c>
      <c r="S30" s="14"/>
      <c r="T30" s="26"/>
      <c r="U30" s="28"/>
      <c r="V30" s="14">
        <v>300</v>
      </c>
      <c r="W30" s="26"/>
      <c r="X30" s="100"/>
      <c r="Y30" s="26"/>
      <c r="Z30" s="28"/>
      <c r="AA30" s="37">
        <f>V30+R30+L30+J30+I30</f>
        <v>1655</v>
      </c>
      <c r="AB30" s="100"/>
      <c r="AC30" s="26"/>
      <c r="AD30" s="100"/>
      <c r="AE30" s="26"/>
      <c r="AF30" s="28"/>
      <c r="AG30" s="2"/>
      <c r="AH30" s="2"/>
      <c r="AI30" s="2"/>
      <c r="AJ30" s="14"/>
      <c r="AK30" s="14"/>
      <c r="AL30" s="14"/>
      <c r="AM30" s="100"/>
      <c r="AN30" s="26"/>
    </row>
    <row r="31" spans="1:40" s="27" customFormat="1" x14ac:dyDescent="0.25">
      <c r="A31" s="47" t="s">
        <v>33</v>
      </c>
      <c r="B31" s="47"/>
      <c r="C31" s="14"/>
      <c r="D31" s="26"/>
      <c r="E31" s="28">
        <v>600</v>
      </c>
      <c r="F31" s="2"/>
      <c r="G31" s="2"/>
      <c r="H31" s="2"/>
      <c r="I31" s="2"/>
      <c r="J31" s="14">
        <v>1640</v>
      </c>
      <c r="K31" s="26"/>
      <c r="L31" s="2"/>
      <c r="M31" s="2"/>
      <c r="N31" s="14"/>
      <c r="O31" s="14"/>
      <c r="P31" s="26"/>
      <c r="Q31" s="2"/>
      <c r="R31" s="14"/>
      <c r="S31" s="14"/>
      <c r="T31" s="26"/>
      <c r="U31" s="28"/>
      <c r="V31" s="14"/>
      <c r="W31" s="26"/>
      <c r="X31" s="100"/>
      <c r="Y31" s="26"/>
      <c r="Z31" s="28"/>
      <c r="AA31" s="37">
        <f>J31+E31</f>
        <v>2240</v>
      </c>
      <c r="AB31" s="100"/>
      <c r="AC31" s="26"/>
      <c r="AD31" s="100"/>
      <c r="AE31" s="26"/>
      <c r="AF31" s="28"/>
      <c r="AG31" s="2"/>
      <c r="AH31" s="2"/>
      <c r="AI31" s="2"/>
      <c r="AJ31" s="14"/>
      <c r="AK31" s="14"/>
      <c r="AL31" s="14"/>
      <c r="AM31" s="100"/>
      <c r="AN31" s="26"/>
    </row>
    <row r="32" spans="1:40" s="133" customFormat="1" x14ac:dyDescent="0.25">
      <c r="A32" s="131" t="s">
        <v>24</v>
      </c>
      <c r="B32" s="131"/>
      <c r="C32" s="116"/>
      <c r="D32" s="132"/>
      <c r="E32" s="114"/>
      <c r="F32" s="115"/>
      <c r="G32" s="115"/>
      <c r="H32" s="115"/>
      <c r="I32" s="115"/>
      <c r="J32" s="116"/>
      <c r="K32" s="132"/>
      <c r="L32" s="115"/>
      <c r="M32" s="115"/>
      <c r="N32" s="116"/>
      <c r="O32" s="116"/>
      <c r="P32" s="132"/>
      <c r="Q32" s="115"/>
      <c r="R32" s="116"/>
      <c r="S32" s="116"/>
      <c r="T32" s="132"/>
      <c r="U32" s="114"/>
      <c r="V32" s="116"/>
      <c r="W32" s="132"/>
      <c r="X32" s="112"/>
      <c r="Y32" s="132"/>
      <c r="Z32" s="114"/>
      <c r="AA32" s="37">
        <f>Y32</f>
        <v>0</v>
      </c>
      <c r="AB32" s="112"/>
      <c r="AC32" s="132"/>
      <c r="AD32" s="112"/>
      <c r="AE32" s="132"/>
      <c r="AF32" s="114"/>
      <c r="AG32" s="115"/>
      <c r="AH32" s="115"/>
      <c r="AI32" s="115"/>
      <c r="AJ32" s="116"/>
      <c r="AK32" s="116"/>
      <c r="AL32" s="116"/>
      <c r="AM32" s="112"/>
      <c r="AN32" s="132"/>
    </row>
    <row r="33" spans="1:40" s="27" customFormat="1" x14ac:dyDescent="0.25">
      <c r="A33" s="47" t="s">
        <v>25</v>
      </c>
      <c r="B33" s="47"/>
      <c r="C33" s="14"/>
      <c r="D33" s="26"/>
      <c r="E33" s="28"/>
      <c r="F33" s="2"/>
      <c r="G33" s="2"/>
      <c r="H33" s="2"/>
      <c r="I33" s="2"/>
      <c r="J33" s="14"/>
      <c r="K33" s="26"/>
      <c r="L33" s="2"/>
      <c r="M33" s="2"/>
      <c r="N33" s="14"/>
      <c r="O33" s="14"/>
      <c r="P33" s="26"/>
      <c r="Q33" s="2"/>
      <c r="R33" s="14">
        <v>470</v>
      </c>
      <c r="S33" s="14">
        <v>1000</v>
      </c>
      <c r="T33" s="26"/>
      <c r="U33" s="28"/>
      <c r="V33" s="14"/>
      <c r="W33" s="26"/>
      <c r="X33" s="100"/>
      <c r="Y33" s="26"/>
      <c r="Z33" s="28"/>
      <c r="AA33" s="37">
        <f>S33+R33</f>
        <v>1470</v>
      </c>
      <c r="AB33" s="100"/>
      <c r="AC33" s="26"/>
      <c r="AD33" s="100">
        <v>1000</v>
      </c>
      <c r="AE33" s="26"/>
      <c r="AF33" s="28"/>
      <c r="AG33" s="2"/>
      <c r="AH33" s="2"/>
      <c r="AI33" s="2"/>
      <c r="AJ33" s="14"/>
      <c r="AK33" s="14"/>
      <c r="AL33" s="14"/>
      <c r="AM33" s="100"/>
      <c r="AN33" s="26"/>
    </row>
    <row r="34" spans="1:40" s="27" customFormat="1" x14ac:dyDescent="0.25">
      <c r="A34" s="47" t="s">
        <v>26</v>
      </c>
      <c r="B34" s="47"/>
      <c r="C34" s="14"/>
      <c r="D34" s="26"/>
      <c r="E34" s="28"/>
      <c r="F34" s="2"/>
      <c r="G34" s="2"/>
      <c r="H34" s="2"/>
      <c r="I34" s="2"/>
      <c r="J34" s="14">
        <v>550</v>
      </c>
      <c r="K34" s="26"/>
      <c r="L34" s="2"/>
      <c r="M34" s="2"/>
      <c r="N34" s="14"/>
      <c r="O34" s="14"/>
      <c r="P34" s="26"/>
      <c r="Q34" s="2"/>
      <c r="R34" s="14"/>
      <c r="S34" s="14"/>
      <c r="T34" s="26"/>
      <c r="U34" s="28"/>
      <c r="V34" s="14"/>
      <c r="W34" s="26"/>
      <c r="X34" s="100"/>
      <c r="Y34" s="26"/>
      <c r="Z34" s="28"/>
      <c r="AA34" s="37">
        <f>J34</f>
        <v>550</v>
      </c>
      <c r="AB34" s="100"/>
      <c r="AC34" s="26"/>
      <c r="AD34" s="100"/>
      <c r="AE34" s="26"/>
      <c r="AF34" s="28"/>
      <c r="AG34" s="2"/>
      <c r="AH34" s="2"/>
      <c r="AI34" s="2"/>
      <c r="AJ34" s="14"/>
      <c r="AK34" s="14"/>
      <c r="AL34" s="14"/>
      <c r="AM34" s="100"/>
      <c r="AN34" s="26"/>
    </row>
    <row r="35" spans="1:40" s="27" customFormat="1" x14ac:dyDescent="0.25">
      <c r="A35" s="47" t="s">
        <v>27</v>
      </c>
      <c r="B35" s="47"/>
      <c r="C35" s="14"/>
      <c r="D35" s="26"/>
      <c r="E35" s="28"/>
      <c r="F35" s="2"/>
      <c r="G35" s="2"/>
      <c r="H35" s="2"/>
      <c r="I35" s="2"/>
      <c r="J35" s="14"/>
      <c r="K35" s="26"/>
      <c r="L35" s="2"/>
      <c r="M35" s="2"/>
      <c r="N35" s="14"/>
      <c r="O35" s="14"/>
      <c r="P35" s="26"/>
      <c r="Q35" s="2"/>
      <c r="R35" s="14"/>
      <c r="S35" s="14"/>
      <c r="T35" s="26"/>
      <c r="U35" s="28"/>
      <c r="V35" s="14"/>
      <c r="W35" s="26"/>
      <c r="X35" s="100"/>
      <c r="Y35" s="26"/>
      <c r="Z35" s="28"/>
      <c r="AA35" s="37">
        <f>X35</f>
        <v>0</v>
      </c>
      <c r="AB35" s="100"/>
      <c r="AC35" s="26"/>
      <c r="AD35" s="100"/>
      <c r="AE35" s="26"/>
      <c r="AF35" s="28"/>
      <c r="AG35" s="2"/>
      <c r="AH35" s="2"/>
      <c r="AI35" s="2"/>
      <c r="AJ35" s="14"/>
      <c r="AK35" s="14"/>
      <c r="AL35" s="14"/>
      <c r="AM35" s="100"/>
      <c r="AN35" s="26"/>
    </row>
    <row r="36" spans="1:40" s="27" customFormat="1" x14ac:dyDescent="0.25">
      <c r="A36" s="47" t="s">
        <v>28</v>
      </c>
      <c r="B36" s="47"/>
      <c r="C36" s="14"/>
      <c r="D36" s="26"/>
      <c r="E36" s="28"/>
      <c r="F36" s="2"/>
      <c r="G36" s="2"/>
      <c r="H36" s="2"/>
      <c r="I36" s="2"/>
      <c r="J36" s="14">
        <v>2500</v>
      </c>
      <c r="K36" s="26"/>
      <c r="L36" s="2">
        <v>200</v>
      </c>
      <c r="M36" s="2"/>
      <c r="N36" s="14"/>
      <c r="O36" s="14"/>
      <c r="P36" s="26"/>
      <c r="Q36" s="2"/>
      <c r="R36" s="14"/>
      <c r="S36" s="14"/>
      <c r="T36" s="26"/>
      <c r="U36" s="28"/>
      <c r="V36" s="14"/>
      <c r="W36" s="26"/>
      <c r="X36" s="100"/>
      <c r="Y36" s="26"/>
      <c r="Z36" s="28"/>
      <c r="AA36" s="37">
        <f>L36+J36</f>
        <v>2700</v>
      </c>
      <c r="AB36" s="100"/>
      <c r="AC36" s="26"/>
      <c r="AD36" s="100"/>
      <c r="AE36" s="26"/>
      <c r="AF36" s="28"/>
      <c r="AG36" s="2"/>
      <c r="AH36" s="2"/>
      <c r="AI36" s="2"/>
      <c r="AJ36" s="14"/>
      <c r="AK36" s="14"/>
      <c r="AL36" s="14"/>
      <c r="AM36" s="100"/>
      <c r="AN36" s="26"/>
    </row>
    <row r="37" spans="1:40" s="27" customFormat="1" x14ac:dyDescent="0.25">
      <c r="A37" s="47" t="s">
        <v>29</v>
      </c>
      <c r="B37" s="47"/>
      <c r="C37" s="14"/>
      <c r="D37" s="26"/>
      <c r="E37" s="28">
        <v>900</v>
      </c>
      <c r="F37" s="2"/>
      <c r="G37" s="2"/>
      <c r="H37" s="2"/>
      <c r="I37" s="2"/>
      <c r="J37" s="14"/>
      <c r="K37" s="26"/>
      <c r="L37" s="2"/>
      <c r="M37" s="2"/>
      <c r="N37" s="14"/>
      <c r="O37" s="14"/>
      <c r="P37" s="26"/>
      <c r="Q37" s="2"/>
      <c r="R37" s="14"/>
      <c r="S37" s="14"/>
      <c r="T37" s="26"/>
      <c r="U37" s="28"/>
      <c r="V37" s="14"/>
      <c r="W37" s="26"/>
      <c r="X37" s="100"/>
      <c r="Y37" s="26"/>
      <c r="Z37" s="28"/>
      <c r="AA37" s="37">
        <f>E37</f>
        <v>900</v>
      </c>
      <c r="AB37" s="100"/>
      <c r="AC37" s="26"/>
      <c r="AD37" s="100"/>
      <c r="AE37" s="26"/>
      <c r="AF37" s="28"/>
      <c r="AG37" s="2"/>
      <c r="AH37" s="2"/>
      <c r="AI37" s="2"/>
      <c r="AJ37" s="14"/>
      <c r="AK37" s="14"/>
      <c r="AL37" s="14"/>
      <c r="AM37" s="100"/>
      <c r="AN37" s="26"/>
    </row>
    <row r="38" spans="1:40" s="27" customFormat="1" x14ac:dyDescent="0.25">
      <c r="A38" s="47" t="s">
        <v>30</v>
      </c>
      <c r="B38" s="47"/>
      <c r="C38" s="14"/>
      <c r="D38" s="26"/>
      <c r="E38" s="28">
        <v>150</v>
      </c>
      <c r="F38" s="2"/>
      <c r="G38" s="2"/>
      <c r="H38" s="2"/>
      <c r="I38" s="2"/>
      <c r="J38" s="14"/>
      <c r="K38" s="26"/>
      <c r="L38" s="2">
        <v>1000</v>
      </c>
      <c r="M38" s="2"/>
      <c r="N38" s="14"/>
      <c r="O38" s="14"/>
      <c r="P38" s="26"/>
      <c r="Q38" s="2"/>
      <c r="R38" s="14"/>
      <c r="S38" s="14"/>
      <c r="T38" s="26"/>
      <c r="U38" s="28"/>
      <c r="V38" s="14"/>
      <c r="W38" s="26"/>
      <c r="X38" s="100"/>
      <c r="Y38" s="26"/>
      <c r="Z38" s="28"/>
      <c r="AA38" s="37">
        <f>L38+E38</f>
        <v>1150</v>
      </c>
      <c r="AB38" s="100">
        <v>500</v>
      </c>
      <c r="AC38" s="26"/>
      <c r="AD38" s="100"/>
      <c r="AE38" s="26"/>
      <c r="AF38" s="28"/>
      <c r="AG38" s="2"/>
      <c r="AH38" s="2"/>
      <c r="AI38" s="2"/>
      <c r="AJ38" s="14"/>
      <c r="AK38" s="14"/>
      <c r="AL38" s="14"/>
      <c r="AM38" s="100"/>
      <c r="AN38" s="26"/>
    </row>
    <row r="39" spans="1:40" s="27" customFormat="1" x14ac:dyDescent="0.25">
      <c r="A39" s="47" t="s">
        <v>31</v>
      </c>
      <c r="B39" s="47"/>
      <c r="C39" s="14"/>
      <c r="D39" s="26"/>
      <c r="E39" s="28"/>
      <c r="F39" s="2"/>
      <c r="G39" s="2">
        <v>800</v>
      </c>
      <c r="H39" s="2"/>
      <c r="I39" s="2"/>
      <c r="J39" s="14">
        <v>2000</v>
      </c>
      <c r="K39" s="26"/>
      <c r="L39" s="2">
        <v>500</v>
      </c>
      <c r="M39" s="2"/>
      <c r="N39" s="14"/>
      <c r="O39" s="14">
        <v>400</v>
      </c>
      <c r="P39" s="26"/>
      <c r="Q39" s="2">
        <v>310</v>
      </c>
      <c r="R39" s="14"/>
      <c r="S39" s="14"/>
      <c r="T39" s="26"/>
      <c r="U39" s="28"/>
      <c r="V39" s="14"/>
      <c r="W39" s="26"/>
      <c r="X39" s="100"/>
      <c r="Y39" s="26"/>
      <c r="Z39" s="28"/>
      <c r="AA39" s="37">
        <f>Q39+O39+L39+J39+G39</f>
        <v>4010</v>
      </c>
      <c r="AB39" s="100"/>
      <c r="AC39" s="26"/>
      <c r="AD39" s="100"/>
      <c r="AE39" s="26"/>
      <c r="AF39" s="28"/>
      <c r="AG39" s="2"/>
      <c r="AH39" s="2"/>
      <c r="AI39" s="2"/>
      <c r="AJ39" s="14"/>
      <c r="AK39" s="14"/>
      <c r="AL39" s="14"/>
      <c r="AM39" s="100"/>
      <c r="AN39" s="26"/>
    </row>
    <row r="40" spans="1:40" s="27" customFormat="1" ht="15.75" thickBot="1" x14ac:dyDescent="0.3">
      <c r="A40" s="74" t="s">
        <v>32</v>
      </c>
      <c r="B40" s="74"/>
      <c r="C40" s="15"/>
      <c r="D40" s="84"/>
      <c r="E40" s="59"/>
      <c r="F40" s="8"/>
      <c r="G40" s="8"/>
      <c r="H40" s="8"/>
      <c r="I40" s="8">
        <v>150</v>
      </c>
      <c r="J40" s="15">
        <v>250</v>
      </c>
      <c r="K40" s="84"/>
      <c r="L40" s="8"/>
      <c r="M40" s="8"/>
      <c r="N40" s="15"/>
      <c r="O40" s="101"/>
      <c r="P40" s="84"/>
      <c r="Q40" s="8"/>
      <c r="R40" s="15"/>
      <c r="S40" s="15"/>
      <c r="T40" s="84"/>
      <c r="U40" s="59"/>
      <c r="V40" s="15"/>
      <c r="W40" s="84"/>
      <c r="X40" s="101"/>
      <c r="Y40" s="84"/>
      <c r="Z40" s="59"/>
      <c r="AA40" s="38">
        <f>J40+I40</f>
        <v>400</v>
      </c>
      <c r="AB40" s="101"/>
      <c r="AC40" s="84"/>
      <c r="AD40" s="101"/>
      <c r="AE40" s="84"/>
      <c r="AF40" s="59"/>
      <c r="AG40" s="8"/>
      <c r="AH40" s="8"/>
      <c r="AI40" s="8"/>
      <c r="AJ40" s="15"/>
      <c r="AK40" s="15"/>
      <c r="AL40" s="15"/>
      <c r="AM40" s="101"/>
      <c r="AN40" s="84"/>
    </row>
    <row r="41" spans="1:40" s="27" customFormat="1" ht="19.5" thickBot="1" x14ac:dyDescent="0.3">
      <c r="A41" s="50" t="s">
        <v>36</v>
      </c>
      <c r="B41" s="183"/>
      <c r="C41" s="17">
        <f>SUM(C19:C40)</f>
        <v>6890</v>
      </c>
      <c r="D41" s="145">
        <f>C41</f>
        <v>6890</v>
      </c>
      <c r="E41" s="60">
        <f>SUM(E19:E40)</f>
        <v>2270</v>
      </c>
      <c r="F41" s="11">
        <f>SUM(F19:F40)</f>
        <v>2000</v>
      </c>
      <c r="G41" s="11">
        <f t="shared" ref="G41:V41" si="4">SUM(G19:G40)</f>
        <v>2300</v>
      </c>
      <c r="H41" s="11">
        <f>SUM(H19:H40)</f>
        <v>1800</v>
      </c>
      <c r="I41" s="11">
        <f>SUM(I19:I40)</f>
        <v>1050</v>
      </c>
      <c r="J41" s="17">
        <f>SUM(J19:J40)</f>
        <v>7090</v>
      </c>
      <c r="K41" s="145">
        <f>J41+I41+H41+G41+F41+E41</f>
        <v>16510</v>
      </c>
      <c r="L41" s="11">
        <f>SUM(L19:L40)</f>
        <v>3205</v>
      </c>
      <c r="M41" s="11">
        <f t="shared" si="4"/>
        <v>100</v>
      </c>
      <c r="N41" s="17">
        <f t="shared" si="4"/>
        <v>550</v>
      </c>
      <c r="O41" s="135">
        <f>SUM(O19:O40)</f>
        <v>1100</v>
      </c>
      <c r="P41" s="145">
        <f>L41+M41+N41+O41</f>
        <v>4955</v>
      </c>
      <c r="Q41" s="11">
        <f t="shared" si="4"/>
        <v>705</v>
      </c>
      <c r="R41" s="21">
        <f>SUM(R19:R40)</f>
        <v>2350</v>
      </c>
      <c r="S41" s="21">
        <f>SUM(S19:S40)</f>
        <v>3500</v>
      </c>
      <c r="T41" s="145">
        <f>S41+R41+Q41</f>
        <v>6555</v>
      </c>
      <c r="U41" s="60">
        <f>SUM(U19:U40)</f>
        <v>200</v>
      </c>
      <c r="V41" s="17">
        <f t="shared" si="4"/>
        <v>300</v>
      </c>
      <c r="W41" s="145">
        <f>U41+V41</f>
        <v>500</v>
      </c>
      <c r="X41" s="135">
        <f>SUM(X19:X40)</f>
        <v>500</v>
      </c>
      <c r="Y41" s="145">
        <f>X41</f>
        <v>500</v>
      </c>
      <c r="Z41" s="60"/>
      <c r="AA41" s="44">
        <f>Y41+W41+T41+P41+K41+D41</f>
        <v>35910</v>
      </c>
      <c r="AB41" s="135">
        <f>SUM(AB29:AB40)</f>
        <v>2100</v>
      </c>
      <c r="AC41" s="145">
        <f>AB41</f>
        <v>2100</v>
      </c>
      <c r="AD41" s="135">
        <f>SUM(AD19:AD40)</f>
        <v>1000</v>
      </c>
      <c r="AE41" s="145">
        <f>AD41</f>
        <v>1000</v>
      </c>
      <c r="AF41" s="64"/>
      <c r="AG41" s="20"/>
      <c r="AH41" s="20"/>
      <c r="AI41" s="20"/>
      <c r="AJ41" s="21"/>
      <c r="AK41" s="21"/>
      <c r="AL41" s="21"/>
      <c r="AM41" s="105"/>
      <c r="AN41" s="145">
        <f>AE41+AC41</f>
        <v>3100</v>
      </c>
    </row>
    <row r="42" spans="1:40" s="27" customFormat="1" ht="78.75" x14ac:dyDescent="0.25">
      <c r="A42" s="75"/>
      <c r="B42" s="75"/>
      <c r="C42" s="23" t="s">
        <v>102</v>
      </c>
      <c r="D42" s="23" t="s">
        <v>109</v>
      </c>
      <c r="E42" s="23" t="s">
        <v>158</v>
      </c>
      <c r="F42" s="170" t="s">
        <v>159</v>
      </c>
      <c r="G42" s="140" t="s">
        <v>159</v>
      </c>
      <c r="H42" s="173" t="s">
        <v>137</v>
      </c>
      <c r="I42" s="144" t="s">
        <v>167</v>
      </c>
      <c r="J42" s="24" t="s">
        <v>134</v>
      </c>
      <c r="K42" s="144" t="s">
        <v>168</v>
      </c>
      <c r="L42" s="24" t="s">
        <v>94</v>
      </c>
      <c r="M42" s="144" t="s">
        <v>164</v>
      </c>
      <c r="N42" s="58" t="s">
        <v>155</v>
      </c>
      <c r="O42" s="23" t="s">
        <v>157</v>
      </c>
      <c r="P42" s="23" t="s">
        <v>140</v>
      </c>
      <c r="Q42" s="148" t="s">
        <v>156</v>
      </c>
      <c r="R42" s="140" t="s">
        <v>170</v>
      </c>
      <c r="S42" s="61"/>
      <c r="T42" s="2"/>
      <c r="U42" s="10"/>
      <c r="V42" s="10"/>
      <c r="W42" s="18"/>
      <c r="X42" s="18"/>
      <c r="Y42" s="103"/>
      <c r="Z42" s="103"/>
      <c r="AA42" s="108" t="s">
        <v>116</v>
      </c>
      <c r="AB42" s="61"/>
      <c r="AC42" s="10"/>
      <c r="AD42" s="10"/>
      <c r="AE42" s="10"/>
      <c r="AF42" s="10"/>
      <c r="AG42" s="10"/>
      <c r="AH42" s="10"/>
      <c r="AI42" s="10"/>
      <c r="AJ42" s="18"/>
      <c r="AK42" s="18"/>
      <c r="AL42" s="18"/>
      <c r="AM42" s="103"/>
      <c r="AN42" s="83"/>
    </row>
    <row r="43" spans="1:40" s="27" customFormat="1" x14ac:dyDescent="0.25">
      <c r="A43" s="47" t="s">
        <v>38</v>
      </c>
      <c r="B43" s="47"/>
      <c r="C43" s="2">
        <v>200</v>
      </c>
      <c r="D43" s="2"/>
      <c r="E43" s="2"/>
      <c r="F43" s="14"/>
      <c r="G43" s="26"/>
      <c r="H43" s="100"/>
      <c r="I43" s="26"/>
      <c r="J43" s="14"/>
      <c r="K43" s="26"/>
      <c r="L43" s="14"/>
      <c r="M43" s="26"/>
      <c r="N43" s="28"/>
      <c r="O43" s="2"/>
      <c r="P43" s="2"/>
      <c r="Q43" s="100"/>
      <c r="R43" s="26"/>
      <c r="S43" s="28"/>
      <c r="T43" s="2"/>
      <c r="U43" s="2"/>
      <c r="V43" s="2"/>
      <c r="W43" s="14"/>
      <c r="X43" s="14"/>
      <c r="Y43" s="100"/>
      <c r="Z43" s="100"/>
      <c r="AA43" s="26">
        <f>SUM(C43:X43)</f>
        <v>200</v>
      </c>
      <c r="AB43" s="28"/>
      <c r="AC43" s="2"/>
      <c r="AD43" s="2"/>
      <c r="AE43" s="2"/>
      <c r="AF43" s="2"/>
      <c r="AG43" s="2"/>
      <c r="AH43" s="2"/>
      <c r="AI43" s="2"/>
      <c r="AJ43" s="14"/>
      <c r="AK43" s="14"/>
      <c r="AL43" s="14"/>
      <c r="AM43" s="100"/>
      <c r="AN43" s="26"/>
    </row>
    <row r="44" spans="1:40" s="27" customFormat="1" x14ac:dyDescent="0.25">
      <c r="A44" s="47" t="s">
        <v>39</v>
      </c>
      <c r="B44" s="47"/>
      <c r="C44" s="2"/>
      <c r="D44" s="2">
        <v>500</v>
      </c>
      <c r="E44" s="2"/>
      <c r="F44" s="14"/>
      <c r="G44" s="26"/>
      <c r="H44" s="100">
        <v>180</v>
      </c>
      <c r="I44" s="26"/>
      <c r="J44" s="14">
        <v>250</v>
      </c>
      <c r="K44" s="26"/>
      <c r="L44" s="14">
        <v>116</v>
      </c>
      <c r="M44" s="26"/>
      <c r="N44" s="28"/>
      <c r="O44" s="2"/>
      <c r="P44" s="2"/>
      <c r="Q44" s="100"/>
      <c r="R44" s="26"/>
      <c r="S44" s="28"/>
      <c r="T44" s="2"/>
      <c r="U44" s="2"/>
      <c r="V44" s="2"/>
      <c r="W44" s="14"/>
      <c r="X44" s="14"/>
      <c r="Y44" s="100"/>
      <c r="Z44" s="100"/>
      <c r="AA44" s="26">
        <f t="shared" ref="AA44:AA45" si="5">SUM(C44:X44)</f>
        <v>1046</v>
      </c>
      <c r="AB44" s="28"/>
      <c r="AC44" s="2"/>
      <c r="AD44" s="2"/>
      <c r="AE44" s="2"/>
      <c r="AF44" s="2"/>
      <c r="AG44" s="2"/>
      <c r="AH44" s="2"/>
      <c r="AI44" s="2"/>
      <c r="AJ44" s="14"/>
      <c r="AK44" s="14"/>
      <c r="AL44" s="14"/>
      <c r="AM44" s="100"/>
      <c r="AN44" s="26"/>
    </row>
    <row r="45" spans="1:40" s="27" customFormat="1" ht="15.75" thickBot="1" x14ac:dyDescent="0.3">
      <c r="A45" s="74" t="s">
        <v>40</v>
      </c>
      <c r="B45" s="74"/>
      <c r="C45" s="8"/>
      <c r="D45" s="8"/>
      <c r="E45" s="8">
        <v>800</v>
      </c>
      <c r="F45" s="15">
        <v>800</v>
      </c>
      <c r="G45" s="84"/>
      <c r="H45" s="101"/>
      <c r="I45" s="84"/>
      <c r="J45" s="15"/>
      <c r="K45" s="84"/>
      <c r="L45" s="15"/>
      <c r="M45" s="84"/>
      <c r="N45" s="59">
        <v>10</v>
      </c>
      <c r="O45" s="8">
        <v>40</v>
      </c>
      <c r="P45" s="8">
        <v>520</v>
      </c>
      <c r="Q45" s="101">
        <v>95</v>
      </c>
      <c r="R45" s="84"/>
      <c r="S45" s="59"/>
      <c r="T45" s="8"/>
      <c r="U45" s="8"/>
      <c r="V45" s="8"/>
      <c r="W45" s="15"/>
      <c r="X45" s="15"/>
      <c r="Y45" s="101"/>
      <c r="Z45" s="101"/>
      <c r="AA45" s="84">
        <f t="shared" si="5"/>
        <v>2265</v>
      </c>
      <c r="AB45" s="59"/>
      <c r="AC45" s="8"/>
      <c r="AD45" s="8"/>
      <c r="AE45" s="8"/>
      <c r="AF45" s="8"/>
      <c r="AG45" s="8"/>
      <c r="AH45" s="8"/>
      <c r="AI45" s="8"/>
      <c r="AJ45" s="15"/>
      <c r="AK45" s="15"/>
      <c r="AL45" s="15"/>
      <c r="AM45" s="101"/>
      <c r="AN45" s="84"/>
    </row>
    <row r="46" spans="1:40" s="27" customFormat="1" ht="19.5" thickBot="1" x14ac:dyDescent="0.3">
      <c r="A46" s="50" t="s">
        <v>41</v>
      </c>
      <c r="B46" s="183"/>
      <c r="C46" s="11">
        <f>SUM(C43:C45)</f>
        <v>200</v>
      </c>
      <c r="D46" s="11">
        <f>SUM(D43:D45)</f>
        <v>500</v>
      </c>
      <c r="E46" s="11">
        <f>SUM(E45)</f>
        <v>800</v>
      </c>
      <c r="F46" s="17">
        <f>SUM(F45)</f>
        <v>800</v>
      </c>
      <c r="G46" s="145">
        <f>F46+E46+D46+C46</f>
        <v>2300</v>
      </c>
      <c r="H46" s="135">
        <f>SUM(H43:H45)</f>
        <v>180</v>
      </c>
      <c r="I46" s="145">
        <f>H46</f>
        <v>180</v>
      </c>
      <c r="J46" s="17">
        <f>SUM(J43:J45)</f>
        <v>250</v>
      </c>
      <c r="K46" s="145">
        <f>J46</f>
        <v>250</v>
      </c>
      <c r="L46" s="17">
        <f>SUM(L43:L45)</f>
        <v>116</v>
      </c>
      <c r="M46" s="145">
        <f>L46</f>
        <v>116</v>
      </c>
      <c r="N46" s="60">
        <f>SUM(N43:N45)</f>
        <v>10</v>
      </c>
      <c r="O46" s="11">
        <f>SUM(O43:O45)</f>
        <v>40</v>
      </c>
      <c r="P46" s="11">
        <f>SUM(P43:P45)</f>
        <v>520</v>
      </c>
      <c r="Q46" s="135">
        <f>SUM(Q43:Q45)</f>
        <v>95</v>
      </c>
      <c r="R46" s="145">
        <f>Q46+P46+O46+N46</f>
        <v>665</v>
      </c>
      <c r="S46" s="64"/>
      <c r="T46" s="20"/>
      <c r="U46" s="20"/>
      <c r="V46" s="20"/>
      <c r="W46" s="21"/>
      <c r="X46" s="21"/>
      <c r="Y46" s="105"/>
      <c r="Z46" s="105"/>
      <c r="AA46" s="145">
        <f>R46+M46+K46+I46+G46</f>
        <v>3511</v>
      </c>
      <c r="AB46" s="64"/>
      <c r="AC46" s="20"/>
      <c r="AD46" s="20"/>
      <c r="AE46" s="20"/>
      <c r="AF46" s="20"/>
      <c r="AG46" s="20"/>
      <c r="AH46" s="20"/>
      <c r="AI46" s="20"/>
      <c r="AJ46" s="21"/>
      <c r="AK46" s="21"/>
      <c r="AL46" s="21"/>
      <c r="AM46" s="105"/>
      <c r="AN46" s="86"/>
    </row>
    <row r="47" spans="1:40" s="27" customFormat="1" ht="31.5" x14ac:dyDescent="0.25">
      <c r="A47" s="75"/>
      <c r="B47" s="75"/>
      <c r="C47" s="33" t="s">
        <v>107</v>
      </c>
      <c r="D47" s="175" t="s">
        <v>159</v>
      </c>
      <c r="E47" s="174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3"/>
      <c r="X47" s="33"/>
      <c r="Y47" s="104"/>
      <c r="Z47" s="104"/>
      <c r="AA47" s="108" t="s">
        <v>116</v>
      </c>
      <c r="AB47" s="61"/>
      <c r="AC47" s="10"/>
      <c r="AD47" s="10"/>
      <c r="AE47" s="10"/>
      <c r="AF47" s="10"/>
      <c r="AG47" s="10"/>
      <c r="AH47" s="10"/>
      <c r="AI47" s="10"/>
      <c r="AJ47" s="18"/>
      <c r="AK47" s="18"/>
      <c r="AL47" s="18"/>
      <c r="AM47" s="103"/>
      <c r="AN47" s="83"/>
    </row>
    <row r="48" spans="1:40" s="27" customFormat="1" x14ac:dyDescent="0.25">
      <c r="A48" s="46" t="s">
        <v>44</v>
      </c>
      <c r="B48" s="46"/>
      <c r="C48" s="14">
        <v>500</v>
      </c>
      <c r="D48" s="26"/>
      <c r="E48" s="2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14"/>
      <c r="X48" s="14"/>
      <c r="Y48" s="100"/>
      <c r="Z48" s="100"/>
      <c r="AA48" s="26"/>
      <c r="AB48" s="28"/>
      <c r="AC48" s="2"/>
      <c r="AD48" s="2"/>
      <c r="AE48" s="2"/>
      <c r="AF48" s="2"/>
      <c r="AG48" s="2"/>
      <c r="AH48" s="2"/>
      <c r="AI48" s="2"/>
      <c r="AJ48" s="14"/>
      <c r="AK48" s="14"/>
      <c r="AL48" s="14"/>
      <c r="AM48" s="100"/>
      <c r="AN48" s="26"/>
    </row>
    <row r="49" spans="1:40" s="27" customFormat="1" x14ac:dyDescent="0.25">
      <c r="A49" s="46" t="s">
        <v>45</v>
      </c>
      <c r="B49" s="46"/>
      <c r="C49" s="14"/>
      <c r="D49" s="26"/>
      <c r="E49" s="2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14"/>
      <c r="X49" s="14"/>
      <c r="Y49" s="100"/>
      <c r="Z49" s="100"/>
      <c r="AA49" s="26"/>
      <c r="AB49" s="28"/>
      <c r="AC49" s="2"/>
      <c r="AD49" s="2"/>
      <c r="AE49" s="2"/>
      <c r="AF49" s="2"/>
      <c r="AG49" s="2"/>
      <c r="AH49" s="2"/>
      <c r="AI49" s="2"/>
      <c r="AJ49" s="14"/>
      <c r="AK49" s="14"/>
      <c r="AL49" s="14"/>
      <c r="AM49" s="100"/>
      <c r="AN49" s="26"/>
    </row>
    <row r="50" spans="1:40" s="27" customFormat="1" ht="15.75" thickBot="1" x14ac:dyDescent="0.3">
      <c r="A50" s="55" t="s">
        <v>47</v>
      </c>
      <c r="B50" s="55"/>
      <c r="C50" s="15"/>
      <c r="D50" s="84"/>
      <c r="E50" s="59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15"/>
      <c r="X50" s="15"/>
      <c r="Y50" s="101"/>
      <c r="Z50" s="101"/>
      <c r="AA50" s="84"/>
      <c r="AB50" s="59"/>
      <c r="AC50" s="8"/>
      <c r="AD50" s="8"/>
      <c r="AE50" s="8"/>
      <c r="AF50" s="8"/>
      <c r="AG50" s="8"/>
      <c r="AH50" s="8"/>
      <c r="AI50" s="8"/>
      <c r="AJ50" s="15"/>
      <c r="AK50" s="15"/>
      <c r="AL50" s="15"/>
      <c r="AM50" s="101"/>
      <c r="AN50" s="84"/>
    </row>
    <row r="51" spans="1:40" s="27" customFormat="1" ht="16.5" thickBot="1" x14ac:dyDescent="0.3">
      <c r="A51" s="50" t="s">
        <v>46</v>
      </c>
      <c r="B51" s="183"/>
      <c r="C51" s="17">
        <f>SUM(C48:C50)</f>
        <v>500</v>
      </c>
      <c r="D51" s="109">
        <f>C51</f>
        <v>500</v>
      </c>
      <c r="E51" s="64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1"/>
      <c r="X51" s="21"/>
      <c r="Y51" s="105"/>
      <c r="Z51" s="105"/>
      <c r="AA51" s="85">
        <f>C51</f>
        <v>500</v>
      </c>
      <c r="AB51" s="64"/>
      <c r="AC51" s="20"/>
      <c r="AD51" s="20"/>
      <c r="AE51" s="20"/>
      <c r="AF51" s="20"/>
      <c r="AG51" s="20"/>
      <c r="AH51" s="20"/>
      <c r="AI51" s="20"/>
      <c r="AJ51" s="21"/>
      <c r="AK51" s="21"/>
      <c r="AL51" s="21"/>
      <c r="AM51" s="105"/>
      <c r="AN51" s="86"/>
    </row>
    <row r="52" spans="1:40" s="27" customFormat="1" ht="45.75" customHeight="1" x14ac:dyDescent="0.25">
      <c r="A52" s="75"/>
      <c r="B52" s="75"/>
      <c r="C52" s="32" t="s">
        <v>141</v>
      </c>
      <c r="D52" s="32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8"/>
      <c r="X52" s="18"/>
      <c r="Y52" s="103"/>
      <c r="Z52" s="103"/>
      <c r="AA52" s="108" t="s">
        <v>116</v>
      </c>
      <c r="AB52" s="61"/>
      <c r="AC52" s="10"/>
      <c r="AD52" s="10"/>
      <c r="AE52" s="10"/>
      <c r="AF52" s="10"/>
      <c r="AG52" s="10"/>
      <c r="AH52" s="10"/>
      <c r="AI52" s="10"/>
      <c r="AJ52" s="18"/>
      <c r="AK52" s="18"/>
      <c r="AL52" s="18"/>
      <c r="AM52" s="103"/>
      <c r="AN52" s="83"/>
    </row>
    <row r="53" spans="1:40" s="27" customFormat="1" ht="15.75" thickBot="1" x14ac:dyDescent="0.3">
      <c r="A53" s="55" t="s">
        <v>49</v>
      </c>
      <c r="B53" s="55"/>
      <c r="C53" s="8">
        <v>50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15"/>
      <c r="X53" s="15"/>
      <c r="Y53" s="101"/>
      <c r="Z53" s="101"/>
      <c r="AA53" s="84"/>
      <c r="AB53" s="59"/>
      <c r="AC53" s="8"/>
      <c r="AD53" s="8"/>
      <c r="AE53" s="8"/>
      <c r="AF53" s="8"/>
      <c r="AG53" s="8"/>
      <c r="AH53" s="8"/>
      <c r="AI53" s="8"/>
      <c r="AJ53" s="15"/>
      <c r="AK53" s="15"/>
      <c r="AL53" s="15"/>
      <c r="AM53" s="101"/>
      <c r="AN53" s="84"/>
    </row>
    <row r="54" spans="1:40" s="27" customFormat="1" ht="16.5" thickBot="1" x14ac:dyDescent="0.3">
      <c r="A54" s="50" t="s">
        <v>49</v>
      </c>
      <c r="B54" s="183"/>
      <c r="C54" s="11">
        <f>SUM(C53)</f>
        <v>50</v>
      </c>
      <c r="D54" s="11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1"/>
      <c r="X54" s="21"/>
      <c r="Y54" s="105"/>
      <c r="Z54" s="105"/>
      <c r="AA54" s="85">
        <f>C54</f>
        <v>50</v>
      </c>
      <c r="AB54" s="64"/>
      <c r="AC54" s="20"/>
      <c r="AD54" s="20"/>
      <c r="AE54" s="20"/>
      <c r="AF54" s="20"/>
      <c r="AG54" s="20"/>
      <c r="AH54" s="20"/>
      <c r="AI54" s="20"/>
      <c r="AJ54" s="21"/>
      <c r="AK54" s="21"/>
      <c r="AL54" s="21"/>
      <c r="AM54" s="105"/>
      <c r="AN54" s="86"/>
    </row>
    <row r="55" spans="1:40" s="27" customFormat="1" ht="73.5" customHeight="1" thickBot="1" x14ac:dyDescent="0.3">
      <c r="A55" s="176" t="s">
        <v>42</v>
      </c>
      <c r="B55" s="184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8"/>
      <c r="X55" s="178"/>
      <c r="Y55" s="147"/>
      <c r="Z55" s="206" t="s">
        <v>171</v>
      </c>
      <c r="AA55" s="207"/>
      <c r="AB55" s="179"/>
      <c r="AC55" s="177"/>
      <c r="AD55" s="177"/>
      <c r="AE55" s="177"/>
      <c r="AF55" s="177"/>
      <c r="AG55" s="177"/>
      <c r="AH55" s="177"/>
      <c r="AI55" s="177"/>
      <c r="AJ55" s="178"/>
      <c r="AK55" s="178"/>
      <c r="AL55" s="178"/>
      <c r="AM55" s="206" t="s">
        <v>172</v>
      </c>
      <c r="AN55" s="207"/>
    </row>
    <row r="56" spans="1:40" ht="19.5" thickBot="1" x14ac:dyDescent="0.35">
      <c r="A56" s="180"/>
      <c r="B56" s="18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81">
        <f>AA54+AA51+AA46+AA41+AA17+1498.64</f>
        <v>113529.64</v>
      </c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82">
        <f>AN41+AN17+34907</f>
        <v>69207</v>
      </c>
    </row>
    <row r="57" spans="1:40" ht="19.5" thickBot="1" x14ac:dyDescent="0.35">
      <c r="A57" s="203" t="s">
        <v>160</v>
      </c>
      <c r="B57" s="204"/>
      <c r="C57" s="204"/>
      <c r="D57" s="205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82">
        <f>AN56+AA56</f>
        <v>182736.64000000001</v>
      </c>
    </row>
    <row r="77" spans="9:13" x14ac:dyDescent="0.25">
      <c r="I77" s="6"/>
      <c r="J77" s="6"/>
      <c r="K77" s="6"/>
      <c r="L77" s="6"/>
      <c r="M77" s="6"/>
    </row>
  </sheetData>
  <mergeCells count="5">
    <mergeCell ref="C1:X1"/>
    <mergeCell ref="AB1:AN1"/>
    <mergeCell ref="A57:D57"/>
    <mergeCell ref="Z55:AA55"/>
    <mergeCell ref="AM55:AN5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придбання</vt:lpstr>
      <vt:lpstr> ремонти, послуги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2023-11-23T15:04:52Z</cp:lastPrinted>
  <dcterms:created xsi:type="dcterms:W3CDTF">2023-11-14T07:05:26Z</dcterms:created>
  <dcterms:modified xsi:type="dcterms:W3CDTF">2023-11-29T13:29:15Z</dcterms:modified>
</cp:coreProperties>
</file>