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СЕСІЯ 2025\06.02.2025 ПМСД\"/>
    </mc:Choice>
  </mc:AlternateContent>
  <bookViews>
    <workbookView xWindow="0" yWindow="0" windowWidth="28800" windowHeight="11775"/>
  </bookViews>
  <sheets>
    <sheet name="ДОДАТОК ДО ПРОГРАМИ" sheetId="1" r:id="rId1"/>
  </sheets>
  <definedNames>
    <definedName name="_xlnm.Print_Area" localSheetId="0">'ДОДАТОК ДО ПРОГРАМИ'!$A$2:$L$60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G31" i="1"/>
  <c r="G30" i="1"/>
  <c r="G29" i="1"/>
  <c r="G28" i="1"/>
  <c r="G26" i="1"/>
  <c r="G25" i="1"/>
  <c r="G24" i="1"/>
  <c r="G23" i="1"/>
  <c r="G19" i="1" l="1"/>
  <c r="H37" i="1"/>
  <c r="H21" i="1" l="1"/>
  <c r="I21" i="1"/>
  <c r="J21" i="1"/>
  <c r="K21" i="1"/>
  <c r="L21" i="1"/>
  <c r="G21" i="1"/>
  <c r="E21" i="1" l="1"/>
  <c r="C21" i="1"/>
  <c r="K14" i="1" l="1"/>
  <c r="D34" i="1" l="1"/>
  <c r="E34" i="1"/>
  <c r="F34" i="1"/>
  <c r="G34" i="1"/>
  <c r="H34" i="1"/>
  <c r="I34" i="1"/>
  <c r="J34" i="1"/>
  <c r="K34" i="1"/>
  <c r="L34" i="1"/>
  <c r="C34" i="1"/>
  <c r="D53" i="1" l="1"/>
  <c r="D52" i="1" s="1"/>
  <c r="E53" i="1"/>
  <c r="E52" i="1" s="1"/>
  <c r="F53" i="1"/>
  <c r="F52" i="1" s="1"/>
  <c r="G53" i="1"/>
  <c r="G52" i="1" s="1"/>
  <c r="H53" i="1"/>
  <c r="H52" i="1" s="1"/>
  <c r="I53" i="1"/>
  <c r="I52" i="1" s="1"/>
  <c r="J53" i="1"/>
  <c r="J52" i="1" s="1"/>
  <c r="K53" i="1"/>
  <c r="K52" i="1" s="1"/>
  <c r="L53" i="1"/>
  <c r="L52" i="1" s="1"/>
  <c r="D48" i="1"/>
  <c r="E48" i="1"/>
  <c r="F48" i="1"/>
  <c r="G48" i="1"/>
  <c r="H48" i="1"/>
  <c r="I48" i="1"/>
  <c r="J48" i="1"/>
  <c r="K48" i="1"/>
  <c r="L48" i="1"/>
  <c r="D40" i="1"/>
  <c r="E40" i="1"/>
  <c r="F40" i="1"/>
  <c r="G40" i="1"/>
  <c r="H40" i="1"/>
  <c r="I40" i="1"/>
  <c r="J40" i="1"/>
  <c r="K40" i="1"/>
  <c r="L40" i="1"/>
  <c r="D21" i="1"/>
  <c r="F21" i="1"/>
  <c r="K13" i="1"/>
  <c r="D14" i="1"/>
  <c r="E14" i="1"/>
  <c r="F14" i="1"/>
  <c r="G14" i="1"/>
  <c r="H14" i="1"/>
  <c r="I14" i="1"/>
  <c r="J14" i="1"/>
  <c r="L14" i="1"/>
  <c r="C53" i="1"/>
  <c r="C52" i="1" s="1"/>
  <c r="C48" i="1"/>
  <c r="C40" i="1"/>
  <c r="C14" i="1"/>
  <c r="I13" i="1" l="1"/>
  <c r="C39" i="1"/>
  <c r="L39" i="1"/>
  <c r="H39" i="1"/>
  <c r="I39" i="1"/>
  <c r="E39" i="1"/>
  <c r="F13" i="1"/>
  <c r="L13" i="1"/>
  <c r="H13" i="1"/>
  <c r="J13" i="1"/>
  <c r="G13" i="1"/>
  <c r="D13" i="1"/>
  <c r="D39" i="1"/>
  <c r="J39" i="1"/>
  <c r="F39" i="1"/>
  <c r="E13" i="1"/>
  <c r="C13" i="1"/>
  <c r="K39" i="1"/>
  <c r="K11" i="1" s="1"/>
  <c r="G39" i="1"/>
  <c r="H11" i="1" l="1"/>
  <c r="I11" i="1"/>
  <c r="C11" i="1"/>
  <c r="E11" i="1"/>
  <c r="D11" i="1"/>
  <c r="L11" i="1"/>
  <c r="G11" i="1"/>
  <c r="F11" i="1"/>
  <c r="J11"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<sst xmlns="http://schemas.openxmlformats.org/spreadsheetml/2006/main" count="113" uniqueCount="97">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</sst>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53">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1" xfId="0" applyNumberFormat="1" applyFont="1" applyBorder="1"/>
    <xf numFmtId="3" fontId="0" fillId="0" borderId="1" xfId="0" applyNumberFormat="1" applyBorder="1"/>
    <xf numFmtId="0" fontId="0" fillId="0" borderId="9" xfId="0" applyBorder="1"/>
    <xf numFmtId="0" fontId="0" fillId="0" borderId="27" xfId="0" applyBorder="1"/>
    <xf numFmtId="0" fontId="0" fillId="0" borderId="19" xfId="0" applyBorder="1"/>
    <xf numFmtId="0" fontId="14" fillId="0" borderId="0" xfId="0" applyFont="1" applyAlignment="1">
      <alignment horizontal="right"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6" borderId="33"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0" fontId="0" fillId="0" borderId="35" xfId="0" applyBorder="1"/>
    <xf numFmtId="0" fontId="0" fillId="0" borderId="34" xfId="0" applyBorder="1"/>
    <xf numFmtId="0" fontId="3" fillId="0" borderId="36" xfId="0" applyFont="1" applyBorder="1" applyAlignment="1">
      <alignment vertical="center" wrapText="1"/>
    </xf>
    <xf numFmtId="3" fontId="6" fillId="0" borderId="36" xfId="0" applyNumberFormat="1" applyFont="1" applyBorder="1" applyAlignment="1">
      <alignment vertical="center" wrapText="1"/>
    </xf>
    <xf numFmtId="3" fontId="1" fillId="0" borderId="36" xfId="0" applyNumberFormat="1" applyFont="1" applyBorder="1" applyAlignment="1">
      <alignment vertical="center" wrapText="1"/>
    </xf>
    <xf numFmtId="3" fontId="4" fillId="0" borderId="36" xfId="0" applyNumberFormat="1" applyFont="1" applyBorder="1" applyAlignment="1">
      <alignment vertical="center"/>
    </xf>
    <xf numFmtId="3" fontId="4" fillId="0" borderId="37" xfId="0" applyNumberFormat="1" applyFont="1" applyBorder="1" applyAlignment="1">
      <alignment vertical="center"/>
    </xf>
    <xf numFmtId="3" fontId="0" fillId="0" borderId="0" xfId="0" applyNumberFormat="1"/>
    <xf numFmtId="3" fontId="2" fillId="8" borderId="0" xfId="0" applyNumberFormat="1" applyFont="1" applyFill="1" applyAlignment="1">
      <alignment horizontal="left" vertical="center" wrapText="1"/>
    </xf>
    <xf numFmtId="0" fontId="0" fillId="0" borderId="25" xfId="0" applyBorder="1" applyAlignment="1">
      <alignment vertical="top"/>
    </xf>
    <xf numFmtId="0" fontId="6" fillId="0" borderId="2" xfId="0" applyFont="1" applyBorder="1" applyAlignment="1">
      <alignment vertical="top" wrapText="1"/>
    </xf>
    <xf numFmtId="3" fontId="4" fillId="0" borderId="2" xfId="0" applyNumberFormat="1" applyFont="1" applyBorder="1" applyAlignment="1">
      <alignment wrapText="1"/>
    </xf>
    <xf numFmtId="3" fontId="0" fillId="0" borderId="2" xfId="0" applyNumberFormat="1" applyBorder="1" applyAlignment="1">
      <alignment wrapText="1"/>
    </xf>
    <xf numFmtId="3" fontId="0" fillId="0" borderId="7" xfId="0" applyNumberFormat="1" applyBorder="1" applyAlignment="1">
      <alignment wrapText="1"/>
    </xf>
    <xf numFmtId="3" fontId="6" fillId="0" borderId="23" xfId="0" applyNumberFormat="1" applyFont="1" applyBorder="1" applyAlignment="1">
      <alignment vertical="center" wrapText="1"/>
    </xf>
    <xf numFmtId="3" fontId="6" fillId="0" borderId="12" xfId="0" applyNumberFormat="1" applyFont="1" applyBorder="1" applyAlignment="1">
      <alignment vertical="center" wrapText="1"/>
    </xf>
    <xf numFmtId="3" fontId="6" fillId="0" borderId="24" xfId="0" applyNumberFormat="1" applyFont="1" applyBorder="1" applyAlignment="1">
      <alignment vertical="center" wrapText="1"/>
    </xf>
    <xf numFmtId="3" fontId="6" fillId="0" borderId="38" xfId="0" applyNumberFormat="1" applyFont="1" applyBorder="1" applyAlignment="1">
      <alignment vertical="center" wrapText="1"/>
    </xf>
    <xf numFmtId="0" fontId="0" fillId="0" borderId="1" xfId="0" applyBorder="1"/>
    <xf numFmtId="14" fontId="0" fillId="0" borderId="1" xfId="0" applyNumberFormat="1" applyBorder="1"/>
    <xf numFmtId="0" fontId="7" fillId="6" borderId="1" xfId="0" applyFont="1" applyFill="1" applyBorder="1"/>
    <xf numFmtId="0" fontId="2" fillId="6" borderId="1" xfId="0" applyFont="1" applyFill="1" applyBorder="1" applyAlignment="1">
      <alignment vertical="center" wrapText="1"/>
    </xf>
    <xf numFmtId="3" fontId="4" fillId="6" borderId="1" xfId="0" applyNumberFormat="1" applyFont="1" applyFill="1" applyBorder="1"/>
    <xf numFmtId="0" fontId="7" fillId="0" borderId="0" xfId="0" applyFont="1" applyAlignment="1">
      <alignment horizontal="right"/>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29" xfId="0" applyFont="1" applyBorder="1" applyAlignment="1">
      <alignment horizontal="center" wrapText="1"/>
    </xf>
    <xf numFmtId="0" fontId="14" fillId="0" borderId="0" xfId="0" applyFont="1" applyAlignment="1">
      <alignment horizontal="right" wrapText="1"/>
    </xf>
    <xf numFmtId="49" fontId="14" fillId="0" borderId="0" xfId="0" applyNumberFormat="1" applyFont="1" applyAlignment="1">
      <alignment horizontal="right" wrapText="1"/>
    </xf>
    <xf numFmtId="49" fontId="0" fillId="0" borderId="0" xfId="0" applyNumberFormat="1" applyAlignment="1">
      <alignment horizontal="right" wrapText="1"/>
    </xf>
    <xf numFmtId="0" fontId="8" fillId="0" borderId="0" xfId="0" applyFont="1" applyAlignment="1">
      <alignment horizontal="center"/>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39" xfId="0" applyFont="1" applyFill="1" applyBorder="1" applyAlignment="1">
      <alignment vertical="center" wrapText="1"/>
    </xf>
    <xf numFmtId="0" fontId="2" fillId="5" borderId="29" xfId="0" applyFont="1" applyFill="1" applyBorder="1" applyAlignment="1">
      <alignment vertical="center" wrapText="1"/>
    </xf>
    <xf numFmtId="0" fontId="2" fillId="5" borderId="38"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tabSelected="1" topLeftCell="A40" zoomScaleNormal="100" zoomScaleSheetLayoutView="100" zoomScalePageLayoutView="75" workbookViewId="0">
      <selection activeCell="A40" sqref="A40"/>
    </sheetView>
  </sheetViews>
  <sheetFormatPr defaultRowHeight="15.75" x14ac:dyDescent="0.25"/>
  <cols>
    <col min="1" max="1" width="7.75" customWidth="1"/>
    <col min="2" max="2" width="62.125" customWidth="1"/>
    <col min="3" max="3" width="14.375" customWidth="1"/>
    <col min="4" max="4" width="12.625" customWidth="1"/>
    <col min="5" max="5" width="11.75" customWidth="1"/>
    <col min="6" max="6" width="13.75" customWidth="1"/>
    <col min="7" max="7" width="10.875" customWidth="1"/>
    <col min="8" max="8" width="11.25" customWidth="1"/>
    <col min="9" max="9" width="11.75" customWidth="1"/>
    <col min="10" max="10" width="12.375" customWidth="1"/>
    <col min="11" max="11" width="13.375" customWidth="1"/>
    <col min="12" max="12" width="14.125" customWidth="1"/>
    <col min="13" max="13" width="15.125" customWidth="1"/>
    <col min="14" max="14" width="14.875" customWidth="1"/>
    <col min="15" max="15" width="11.75" customWidth="1"/>
    <col min="16" max="16" width="6.5" customWidth="1"/>
  </cols>
  <sheetData>
    <row r="1" spans="1:15" x14ac:dyDescent="0.25">
      <c r="K1" t="s">
        <v>93</v>
      </c>
    </row>
    <row r="2" spans="1:15" ht="46.5" customHeight="1" x14ac:dyDescent="0.25">
      <c r="B2" s="123" t="s">
        <v>79</v>
      </c>
      <c r="C2" s="123"/>
      <c r="D2" s="123"/>
      <c r="E2" s="123"/>
      <c r="F2" s="123"/>
      <c r="G2" s="123"/>
      <c r="H2" s="123"/>
      <c r="I2" s="123"/>
      <c r="J2" s="123"/>
      <c r="K2" s="123"/>
      <c r="L2" s="123"/>
      <c r="M2" s="54"/>
      <c r="N2" s="34"/>
    </row>
    <row r="3" spans="1:15" ht="30.75" customHeight="1" x14ac:dyDescent="0.25">
      <c r="B3" s="124" t="s">
        <v>92</v>
      </c>
      <c r="C3" s="124"/>
      <c r="D3" s="124"/>
      <c r="E3" s="124"/>
      <c r="F3" s="124"/>
      <c r="G3" s="124"/>
      <c r="H3" s="124"/>
      <c r="I3" s="124"/>
      <c r="J3" s="124"/>
      <c r="K3" s="124"/>
      <c r="L3" s="124"/>
      <c r="M3" s="55"/>
      <c r="N3" s="36"/>
    </row>
    <row r="4" spans="1:15" ht="30.75" customHeight="1" x14ac:dyDescent="0.25">
      <c r="B4" s="70"/>
      <c r="C4" s="70"/>
      <c r="D4" s="70"/>
      <c r="E4" s="70"/>
      <c r="F4" s="70"/>
      <c r="G4" s="70"/>
      <c r="H4" s="132" t="s">
        <v>90</v>
      </c>
      <c r="I4" s="132"/>
      <c r="J4" s="132"/>
      <c r="K4" s="132"/>
      <c r="L4" s="132"/>
      <c r="M4" s="55"/>
      <c r="N4" s="36"/>
    </row>
    <row r="5" spans="1:15" ht="24.75" customHeight="1" x14ac:dyDescent="0.25">
      <c r="B5" s="33"/>
      <c r="C5" s="33"/>
      <c r="D5" s="33"/>
      <c r="E5" s="33"/>
      <c r="F5" s="33"/>
      <c r="G5" s="33"/>
      <c r="H5" s="132"/>
      <c r="I5" s="132"/>
      <c r="J5" s="132"/>
      <c r="K5" s="132"/>
      <c r="L5" s="132"/>
      <c r="M5" s="56"/>
      <c r="N5" s="37"/>
    </row>
    <row r="6" spans="1:15" ht="24.6" customHeight="1" x14ac:dyDescent="0.25">
      <c r="B6" s="33"/>
      <c r="C6" s="33"/>
      <c r="D6" s="33"/>
      <c r="E6" s="33"/>
      <c r="F6" s="33"/>
      <c r="G6" s="33"/>
      <c r="H6" s="86"/>
      <c r="I6" s="86"/>
      <c r="J6" s="133"/>
      <c r="K6" s="134"/>
      <c r="L6" s="86"/>
      <c r="M6" s="56"/>
      <c r="N6" s="37"/>
    </row>
    <row r="7" spans="1:15" ht="17.25" customHeight="1" thickBot="1" x14ac:dyDescent="0.35">
      <c r="B7" s="131" t="s">
        <v>71</v>
      </c>
      <c r="C7" s="131"/>
      <c r="D7" s="131"/>
      <c r="E7" s="131"/>
      <c r="F7" s="131"/>
      <c r="G7" s="131"/>
      <c r="H7" s="131"/>
      <c r="I7" s="131"/>
      <c r="J7" s="131"/>
      <c r="K7" s="131"/>
      <c r="L7" s="131"/>
      <c r="M7" s="57"/>
      <c r="N7" s="38"/>
    </row>
    <row r="8" spans="1:15" ht="21.75" customHeight="1" thickBot="1" x14ac:dyDescent="0.3">
      <c r="A8" s="141" t="s">
        <v>25</v>
      </c>
      <c r="B8" s="138" t="s">
        <v>0</v>
      </c>
      <c r="C8" s="125" t="s">
        <v>17</v>
      </c>
      <c r="D8" s="126"/>
      <c r="E8" s="126"/>
      <c r="F8" s="126"/>
      <c r="G8" s="126"/>
      <c r="H8" s="126"/>
      <c r="I8" s="126"/>
      <c r="J8" s="126"/>
      <c r="K8" s="126"/>
      <c r="L8" s="127"/>
      <c r="M8" s="58"/>
      <c r="N8" s="39"/>
    </row>
    <row r="9" spans="1:15" ht="14.25" customHeight="1" thickBot="1" x14ac:dyDescent="0.3">
      <c r="A9" s="142"/>
      <c r="B9" s="139"/>
      <c r="C9" s="128" t="s">
        <v>21</v>
      </c>
      <c r="D9" s="129"/>
      <c r="E9" s="128" t="s">
        <v>20</v>
      </c>
      <c r="F9" s="129"/>
      <c r="G9" s="128" t="s">
        <v>22</v>
      </c>
      <c r="H9" s="129"/>
      <c r="I9" s="128" t="s">
        <v>23</v>
      </c>
      <c r="J9" s="129" t="s">
        <v>2</v>
      </c>
      <c r="K9" s="128" t="s">
        <v>24</v>
      </c>
      <c r="L9" s="130" t="s">
        <v>1</v>
      </c>
      <c r="M9" s="59"/>
      <c r="N9" s="40"/>
    </row>
    <row r="10" spans="1:15" ht="29.25" customHeight="1" thickBot="1" x14ac:dyDescent="0.3">
      <c r="A10" s="143"/>
      <c r="B10" s="140"/>
      <c r="C10" s="20" t="s">
        <v>18</v>
      </c>
      <c r="D10" s="20" t="s">
        <v>19</v>
      </c>
      <c r="E10" s="20" t="s">
        <v>18</v>
      </c>
      <c r="F10" s="20" t="s">
        <v>19</v>
      </c>
      <c r="G10" s="20" t="s">
        <v>18</v>
      </c>
      <c r="H10" s="20" t="s">
        <v>19</v>
      </c>
      <c r="I10" s="20" t="s">
        <v>18</v>
      </c>
      <c r="J10" s="20" t="s">
        <v>19</v>
      </c>
      <c r="K10" s="20" t="s">
        <v>18</v>
      </c>
      <c r="L10" s="21" t="s">
        <v>19</v>
      </c>
      <c r="M10" s="60"/>
      <c r="N10" s="41"/>
    </row>
    <row r="11" spans="1:15" ht="24.75" customHeight="1" thickBot="1" x14ac:dyDescent="0.3">
      <c r="A11" s="136" t="s">
        <v>3</v>
      </c>
      <c r="B11" s="137"/>
      <c r="C11" s="71">
        <f>C13+C39+C52</f>
        <v>56141900</v>
      </c>
      <c r="D11" s="71">
        <f t="shared" ref="D11:L11" si="0">D13+D39+D52</f>
        <v>0</v>
      </c>
      <c r="E11" s="71">
        <f t="shared" si="0"/>
        <v>60549370</v>
      </c>
      <c r="F11" s="71">
        <f t="shared" si="0"/>
        <v>3250000</v>
      </c>
      <c r="G11" s="71">
        <f t="shared" si="0"/>
        <v>74057665</v>
      </c>
      <c r="H11" s="71">
        <f t="shared" si="0"/>
        <v>1586070</v>
      </c>
      <c r="I11" s="71">
        <f t="shared" si="0"/>
        <v>65000000</v>
      </c>
      <c r="J11" s="71">
        <f t="shared" si="0"/>
        <v>0</v>
      </c>
      <c r="K11" s="71">
        <f t="shared" si="0"/>
        <v>63336800</v>
      </c>
      <c r="L11" s="71">
        <f t="shared" si="0"/>
        <v>5673800</v>
      </c>
      <c r="M11" s="61"/>
      <c r="N11" s="61"/>
      <c r="O11" s="61"/>
    </row>
    <row r="12" spans="1:15" ht="40.5" customHeight="1" thickBot="1" x14ac:dyDescent="0.3">
      <c r="A12" s="150" t="s">
        <v>74</v>
      </c>
      <c r="B12" s="151"/>
      <c r="C12" s="151"/>
      <c r="D12" s="151"/>
      <c r="E12" s="151"/>
      <c r="F12" s="151"/>
      <c r="G12" s="151"/>
      <c r="H12" s="151"/>
      <c r="I12" s="151"/>
      <c r="J12" s="151"/>
      <c r="K12" s="151"/>
      <c r="L12" s="152"/>
      <c r="M12" s="62"/>
      <c r="N12" s="108"/>
    </row>
    <row r="13" spans="1:15" ht="17.25" customHeight="1" thickBot="1" x14ac:dyDescent="0.3">
      <c r="A13" s="144" t="s">
        <v>67</v>
      </c>
      <c r="B13" s="146"/>
      <c r="C13" s="72">
        <f>C14+C21+C34</f>
        <v>50641900</v>
      </c>
      <c r="D13" s="72">
        <f t="shared" ref="D13:L13" si="1">D14+D21+D34</f>
        <v>0</v>
      </c>
      <c r="E13" s="72">
        <f t="shared" si="1"/>
        <v>56549370</v>
      </c>
      <c r="F13" s="72">
        <f t="shared" si="1"/>
        <v>0</v>
      </c>
      <c r="G13" s="72">
        <f t="shared" si="1"/>
        <v>66707665</v>
      </c>
      <c r="H13" s="72">
        <f t="shared" si="1"/>
        <v>1586070</v>
      </c>
      <c r="I13" s="72">
        <f t="shared" si="1"/>
        <v>60000000</v>
      </c>
      <c r="J13" s="72">
        <f t="shared" si="1"/>
        <v>0</v>
      </c>
      <c r="K13" s="72">
        <f t="shared" si="1"/>
        <v>55434600</v>
      </c>
      <c r="L13" s="73">
        <f t="shared" si="1"/>
        <v>4000000</v>
      </c>
      <c r="M13" s="63"/>
      <c r="N13" s="43"/>
    </row>
    <row r="14" spans="1:15" ht="17.25" customHeight="1" thickBot="1" x14ac:dyDescent="0.3">
      <c r="A14" s="24" t="s">
        <v>26</v>
      </c>
      <c r="B14" s="25" t="s">
        <v>35</v>
      </c>
      <c r="C14" s="74">
        <f>C15+C16+C17+C18+C19+C20</f>
        <v>31811900</v>
      </c>
      <c r="D14" s="74">
        <f t="shared" ref="D14:L14" si="2">D15+D16+D17+D18+D19+D20</f>
        <v>0</v>
      </c>
      <c r="E14" s="74">
        <f t="shared" si="2"/>
        <v>35659770</v>
      </c>
      <c r="F14" s="74">
        <f t="shared" si="2"/>
        <v>0</v>
      </c>
      <c r="G14" s="74">
        <f t="shared" si="2"/>
        <v>45147665</v>
      </c>
      <c r="H14" s="74">
        <f t="shared" si="2"/>
        <v>0</v>
      </c>
      <c r="I14" s="74">
        <f t="shared" si="2"/>
        <v>47522540</v>
      </c>
      <c r="J14" s="74">
        <f t="shared" si="2"/>
        <v>0</v>
      </c>
      <c r="K14" s="74">
        <f t="shared" si="2"/>
        <v>49134600</v>
      </c>
      <c r="L14" s="75">
        <f t="shared" si="2"/>
        <v>0</v>
      </c>
      <c r="M14" s="63"/>
      <c r="N14" s="43"/>
    </row>
    <row r="15" spans="1:15" ht="19.5" customHeight="1" x14ac:dyDescent="0.25">
      <c r="A15" s="76" t="s">
        <v>27</v>
      </c>
      <c r="B15" s="6" t="s">
        <v>4</v>
      </c>
      <c r="C15" s="114">
        <v>27232402</v>
      </c>
      <c r="D15" s="114">
        <v>0</v>
      </c>
      <c r="E15" s="114">
        <v>31178350</v>
      </c>
      <c r="F15" s="114"/>
      <c r="G15" s="114">
        <v>38064000</v>
      </c>
      <c r="H15" s="114">
        <v>0</v>
      </c>
      <c r="I15" s="114">
        <v>38495880</v>
      </c>
      <c r="J15" s="114">
        <v>0</v>
      </c>
      <c r="K15" s="114">
        <v>40578127</v>
      </c>
      <c r="L15" s="115">
        <v>0</v>
      </c>
      <c r="M15" s="52"/>
      <c r="N15" s="44"/>
    </row>
    <row r="16" spans="1:15" ht="32.25" customHeight="1" x14ac:dyDescent="0.25">
      <c r="A16" s="77" t="s">
        <v>28</v>
      </c>
      <c r="B16" s="2" t="s">
        <v>5</v>
      </c>
      <c r="C16" s="11">
        <v>362100</v>
      </c>
      <c r="D16" s="11">
        <v>0</v>
      </c>
      <c r="E16" s="11">
        <v>856885</v>
      </c>
      <c r="F16" s="11">
        <v>0</v>
      </c>
      <c r="G16" s="11">
        <v>1029600</v>
      </c>
      <c r="H16" s="11">
        <v>0</v>
      </c>
      <c r="I16" s="11">
        <v>1189000</v>
      </c>
      <c r="J16" s="11">
        <v>0</v>
      </c>
      <c r="K16" s="11">
        <v>1005738</v>
      </c>
      <c r="L16" s="11">
        <v>0</v>
      </c>
      <c r="M16" s="52"/>
      <c r="N16" s="44"/>
    </row>
    <row r="17" spans="1:14" ht="22.5" customHeight="1" x14ac:dyDescent="0.25">
      <c r="A17" s="78" t="s">
        <v>29</v>
      </c>
      <c r="B17" s="2" t="s">
        <v>6</v>
      </c>
      <c r="C17" s="11">
        <v>510400</v>
      </c>
      <c r="D17" s="11">
        <v>0</v>
      </c>
      <c r="E17" s="11">
        <v>233652</v>
      </c>
      <c r="F17" s="11">
        <v>0</v>
      </c>
      <c r="G17" s="11">
        <v>1425576</v>
      </c>
      <c r="H17" s="11">
        <v>0</v>
      </c>
      <c r="I17" s="11">
        <v>2267860</v>
      </c>
      <c r="J17" s="11">
        <v>0</v>
      </c>
      <c r="K17" s="11">
        <v>804057</v>
      </c>
      <c r="L17" s="11">
        <v>0</v>
      </c>
      <c r="M17" s="52"/>
      <c r="N17" s="44"/>
    </row>
    <row r="18" spans="1:14" ht="56.25" customHeight="1" x14ac:dyDescent="0.25">
      <c r="A18" s="77" t="s">
        <v>30</v>
      </c>
      <c r="B18" s="2" t="s">
        <v>7</v>
      </c>
      <c r="C18" s="11">
        <v>141538</v>
      </c>
      <c r="D18" s="11">
        <v>0</v>
      </c>
      <c r="E18" s="11">
        <v>531683</v>
      </c>
      <c r="F18" s="11">
        <v>0</v>
      </c>
      <c r="G18" s="11">
        <v>1439329</v>
      </c>
      <c r="H18" s="11">
        <v>0</v>
      </c>
      <c r="I18" s="11">
        <v>1569800</v>
      </c>
      <c r="J18" s="11">
        <v>0</v>
      </c>
      <c r="K18" s="11">
        <v>1570460</v>
      </c>
      <c r="L18" s="11">
        <v>0</v>
      </c>
      <c r="M18" s="52"/>
      <c r="N18" s="44"/>
    </row>
    <row r="19" spans="1:14" ht="17.25" customHeight="1" x14ac:dyDescent="0.25">
      <c r="A19" s="78" t="s">
        <v>31</v>
      </c>
      <c r="B19" s="2" t="s">
        <v>8</v>
      </c>
      <c r="C19" s="11">
        <v>3565460</v>
      </c>
      <c r="D19" s="11">
        <v>0</v>
      </c>
      <c r="E19" s="11">
        <v>2859200</v>
      </c>
      <c r="F19" s="11">
        <v>0</v>
      </c>
      <c r="G19" s="11">
        <f>4449160-1260000</f>
        <v>3189160</v>
      </c>
      <c r="H19" s="11">
        <v>0</v>
      </c>
      <c r="I19" s="11">
        <v>4000000</v>
      </c>
      <c r="J19" s="11">
        <v>0</v>
      </c>
      <c r="K19" s="11">
        <v>5176218</v>
      </c>
      <c r="L19" s="11">
        <v>0</v>
      </c>
      <c r="M19" s="52"/>
      <c r="N19" s="44"/>
    </row>
    <row r="20" spans="1:14" ht="16.5" thickBot="1" x14ac:dyDescent="0.3">
      <c r="A20" s="79" t="s">
        <v>32</v>
      </c>
      <c r="B20" s="5" t="s">
        <v>9</v>
      </c>
      <c r="C20" s="116">
        <v>0</v>
      </c>
      <c r="D20" s="116">
        <v>0</v>
      </c>
      <c r="E20" s="116">
        <v>0</v>
      </c>
      <c r="F20" s="116">
        <v>0</v>
      </c>
      <c r="G20" s="116">
        <v>0</v>
      </c>
      <c r="H20" s="116">
        <v>0</v>
      </c>
      <c r="I20" s="116">
        <v>0</v>
      </c>
      <c r="J20" s="116">
        <v>0</v>
      </c>
      <c r="K20" s="116">
        <v>0</v>
      </c>
      <c r="L20" s="117">
        <v>0</v>
      </c>
      <c r="M20" s="52"/>
      <c r="N20" s="44"/>
    </row>
    <row r="21" spans="1:14" ht="16.5" thickBot="1" x14ac:dyDescent="0.3">
      <c r="A21" s="24" t="s">
        <v>33</v>
      </c>
      <c r="B21" s="25" t="s">
        <v>34</v>
      </c>
      <c r="C21" s="74">
        <f>C22+C23+C24+C25+C26+C27+C28+C29+C30+C31+C32</f>
        <v>18830000</v>
      </c>
      <c r="D21" s="74">
        <f t="shared" ref="D21:F21" si="3">D22+D23+D24+D25+D26+D27+D28+D29+D30+D31</f>
        <v>0</v>
      </c>
      <c r="E21" s="74">
        <f>E22+E23+E24+E25+E26+E27+E28+E29+E30+E31+E33</f>
        <v>20889600</v>
      </c>
      <c r="F21" s="74">
        <f t="shared" si="3"/>
        <v>0</v>
      </c>
      <c r="G21" s="74">
        <f>G22+G23+G24+G25+G26+G27+G28+G29+G30+G31+G33</f>
        <v>21560000</v>
      </c>
      <c r="H21" s="74">
        <f t="shared" ref="H21:L21" si="4">H22+H23+H24+H25+H26+H27+H28+H29+H30+H31+H33</f>
        <v>0</v>
      </c>
      <c r="I21" s="74">
        <f t="shared" si="4"/>
        <v>12477460</v>
      </c>
      <c r="J21" s="74">
        <f t="shared" si="4"/>
        <v>0</v>
      </c>
      <c r="K21" s="74">
        <f t="shared" si="4"/>
        <v>6300000</v>
      </c>
      <c r="L21" s="74">
        <f t="shared" si="4"/>
        <v>0</v>
      </c>
      <c r="M21" s="63"/>
      <c r="N21" s="43"/>
    </row>
    <row r="22" spans="1:14" ht="135.75" customHeight="1" x14ac:dyDescent="0.25">
      <c r="A22" s="109" t="s">
        <v>36</v>
      </c>
      <c r="B22" s="110" t="s">
        <v>80</v>
      </c>
      <c r="C22" s="111">
        <v>5000000</v>
      </c>
      <c r="D22" s="111">
        <v>0</v>
      </c>
      <c r="E22" s="111">
        <v>0</v>
      </c>
      <c r="F22" s="112">
        <v>0</v>
      </c>
      <c r="G22" s="112">
        <v>0</v>
      </c>
      <c r="H22" s="112">
        <v>0</v>
      </c>
      <c r="I22" s="112">
        <v>0</v>
      </c>
      <c r="J22" s="112">
        <v>0</v>
      </c>
      <c r="K22" s="112">
        <v>0</v>
      </c>
      <c r="L22" s="113">
        <v>0</v>
      </c>
      <c r="M22" s="64"/>
      <c r="N22" s="45"/>
    </row>
    <row r="23" spans="1:14" ht="38.25" customHeight="1" x14ac:dyDescent="0.25">
      <c r="A23" s="101" t="s">
        <v>37</v>
      </c>
      <c r="B23" s="2" t="s">
        <v>10</v>
      </c>
      <c r="C23" s="81">
        <v>600000</v>
      </c>
      <c r="D23" s="81">
        <v>0</v>
      </c>
      <c r="E23" s="81">
        <v>335300</v>
      </c>
      <c r="F23" s="82">
        <v>0</v>
      </c>
      <c r="G23" s="82">
        <f>340000+60000</f>
        <v>400000</v>
      </c>
      <c r="H23" s="82">
        <v>0</v>
      </c>
      <c r="I23" s="82">
        <v>400000</v>
      </c>
      <c r="J23" s="82">
        <v>0</v>
      </c>
      <c r="K23" s="82">
        <v>300000</v>
      </c>
      <c r="L23" s="99">
        <v>0</v>
      </c>
      <c r="M23" s="64"/>
      <c r="N23" s="45"/>
    </row>
    <row r="24" spans="1:14" ht="35.25" customHeight="1" x14ac:dyDescent="0.25">
      <c r="A24" s="118" t="s">
        <v>38</v>
      </c>
      <c r="B24" s="2" t="s">
        <v>15</v>
      </c>
      <c r="C24" s="81">
        <v>180000</v>
      </c>
      <c r="D24" s="81">
        <v>0</v>
      </c>
      <c r="E24" s="81">
        <v>70000</v>
      </c>
      <c r="F24" s="82">
        <v>0</v>
      </c>
      <c r="G24" s="82">
        <f>65000+14000</f>
        <v>79000</v>
      </c>
      <c r="H24" s="82">
        <v>0</v>
      </c>
      <c r="I24" s="82">
        <v>80000</v>
      </c>
      <c r="J24" s="82">
        <v>0</v>
      </c>
      <c r="K24" s="82">
        <v>50000</v>
      </c>
      <c r="L24" s="82">
        <v>0</v>
      </c>
      <c r="M24" s="64"/>
      <c r="N24" s="45"/>
    </row>
    <row r="25" spans="1:14" ht="33.75" customHeight="1" x14ac:dyDescent="0.25">
      <c r="A25" s="118" t="s">
        <v>39</v>
      </c>
      <c r="B25" s="2" t="s">
        <v>16</v>
      </c>
      <c r="C25" s="81">
        <v>700000</v>
      </c>
      <c r="D25" s="81">
        <v>0</v>
      </c>
      <c r="E25" s="81">
        <v>1165000</v>
      </c>
      <c r="F25" s="82">
        <v>0</v>
      </c>
      <c r="G25" s="82">
        <f>1010000+210000</f>
        <v>1220000</v>
      </c>
      <c r="H25" s="82">
        <v>0</v>
      </c>
      <c r="I25" s="82">
        <v>1300000</v>
      </c>
      <c r="J25" s="82">
        <v>0</v>
      </c>
      <c r="K25" s="82">
        <v>500000</v>
      </c>
      <c r="L25" s="82">
        <v>0</v>
      </c>
      <c r="M25" s="64"/>
      <c r="N25" s="45"/>
    </row>
    <row r="26" spans="1:14" ht="32.25" customHeight="1" x14ac:dyDescent="0.25">
      <c r="A26" s="118" t="s">
        <v>40</v>
      </c>
      <c r="B26" s="2" t="s">
        <v>91</v>
      </c>
      <c r="C26" s="81">
        <v>5600000</v>
      </c>
      <c r="D26" s="81">
        <v>0</v>
      </c>
      <c r="E26" s="81">
        <v>9130540</v>
      </c>
      <c r="F26" s="82">
        <v>0</v>
      </c>
      <c r="G26" s="82">
        <f>7115000+1400000</f>
        <v>8515000</v>
      </c>
      <c r="H26" s="82">
        <v>0</v>
      </c>
      <c r="I26" s="82">
        <v>4000000</v>
      </c>
      <c r="J26" s="82">
        <v>0</v>
      </c>
      <c r="K26" s="82">
        <v>1000000</v>
      </c>
      <c r="L26" s="82">
        <v>0</v>
      </c>
      <c r="M26" s="64"/>
      <c r="N26" s="45"/>
    </row>
    <row r="27" spans="1:14" ht="21.75" customHeight="1" x14ac:dyDescent="0.25">
      <c r="A27" s="118" t="s">
        <v>41</v>
      </c>
      <c r="B27" s="2" t="s">
        <v>11</v>
      </c>
      <c r="C27" s="81">
        <v>300000</v>
      </c>
      <c r="D27" s="81">
        <v>0</v>
      </c>
      <c r="E27" s="81">
        <v>13580</v>
      </c>
      <c r="F27" s="82">
        <v>0</v>
      </c>
      <c r="G27" s="82">
        <v>10000</v>
      </c>
      <c r="H27" s="82">
        <v>0</v>
      </c>
      <c r="I27" s="82">
        <v>10000</v>
      </c>
      <c r="J27" s="82">
        <v>0</v>
      </c>
      <c r="K27" s="82">
        <v>10000</v>
      </c>
      <c r="L27" s="82">
        <v>0</v>
      </c>
      <c r="M27" s="64"/>
      <c r="N27" s="45"/>
    </row>
    <row r="28" spans="1:14" ht="65.25" customHeight="1" x14ac:dyDescent="0.25">
      <c r="A28" s="118" t="s">
        <v>42</v>
      </c>
      <c r="B28" s="2" t="s">
        <v>84</v>
      </c>
      <c r="C28" s="81">
        <v>2600000</v>
      </c>
      <c r="D28" s="81">
        <v>0</v>
      </c>
      <c r="E28" s="81">
        <v>2461380</v>
      </c>
      <c r="F28" s="82">
        <v>0</v>
      </c>
      <c r="G28" s="82">
        <f>2950000+610000</f>
        <v>3560000</v>
      </c>
      <c r="H28" s="82">
        <v>0</v>
      </c>
      <c r="I28" s="82">
        <v>2000000</v>
      </c>
      <c r="J28" s="82">
        <v>0</v>
      </c>
      <c r="K28" s="82">
        <v>1200000</v>
      </c>
      <c r="L28" s="82">
        <v>0</v>
      </c>
      <c r="M28" s="64"/>
      <c r="N28" s="45"/>
    </row>
    <row r="29" spans="1:14" ht="34.5" customHeight="1" x14ac:dyDescent="0.25">
      <c r="A29" s="118" t="s">
        <v>43</v>
      </c>
      <c r="B29" s="2" t="s">
        <v>72</v>
      </c>
      <c r="C29" s="81">
        <v>50000</v>
      </c>
      <c r="D29" s="81">
        <v>0</v>
      </c>
      <c r="E29" s="81">
        <v>305300</v>
      </c>
      <c r="F29" s="82">
        <v>0</v>
      </c>
      <c r="G29" s="82">
        <f>250000+50000</f>
        <v>300000</v>
      </c>
      <c r="H29" s="82">
        <v>0</v>
      </c>
      <c r="I29" s="82">
        <v>300000</v>
      </c>
      <c r="J29" s="82">
        <v>0</v>
      </c>
      <c r="K29" s="82">
        <v>50000</v>
      </c>
      <c r="L29" s="82">
        <v>0</v>
      </c>
      <c r="M29" s="64"/>
      <c r="N29" s="45"/>
    </row>
    <row r="30" spans="1:14" ht="37.5" customHeight="1" x14ac:dyDescent="0.25">
      <c r="A30" s="118" t="s">
        <v>44</v>
      </c>
      <c r="B30" s="2" t="s">
        <v>95</v>
      </c>
      <c r="C30" s="81">
        <v>500000</v>
      </c>
      <c r="D30" s="81">
        <v>0</v>
      </c>
      <c r="E30" s="81">
        <v>408500</v>
      </c>
      <c r="F30" s="82">
        <v>0</v>
      </c>
      <c r="G30" s="82">
        <f>205000+41000</f>
        <v>246000</v>
      </c>
      <c r="H30" s="82">
        <v>0</v>
      </c>
      <c r="I30" s="82">
        <v>250000</v>
      </c>
      <c r="J30" s="82">
        <v>0</v>
      </c>
      <c r="K30" s="82">
        <v>100000</v>
      </c>
      <c r="L30" s="82">
        <v>0</v>
      </c>
      <c r="M30" s="64"/>
      <c r="N30" s="45"/>
    </row>
    <row r="31" spans="1:14" ht="46.5" customHeight="1" x14ac:dyDescent="0.25">
      <c r="A31" s="118" t="s">
        <v>45</v>
      </c>
      <c r="B31" s="2" t="s">
        <v>96</v>
      </c>
      <c r="C31" s="81">
        <v>2300000</v>
      </c>
      <c r="D31" s="81">
        <v>0</v>
      </c>
      <c r="E31" s="81">
        <v>4200000</v>
      </c>
      <c r="F31" s="82">
        <v>0</v>
      </c>
      <c r="G31" s="82">
        <f>3910000+765000</f>
        <v>4675000</v>
      </c>
      <c r="H31" s="82">
        <v>0</v>
      </c>
      <c r="I31" s="82">
        <v>2337460</v>
      </c>
      <c r="J31" s="82">
        <v>0</v>
      </c>
      <c r="K31" s="82">
        <v>1290000</v>
      </c>
      <c r="L31" s="82">
        <v>0</v>
      </c>
      <c r="M31" s="64"/>
      <c r="N31" s="45"/>
    </row>
    <row r="32" spans="1:14" ht="32.25" customHeight="1" x14ac:dyDescent="0.25">
      <c r="A32" s="119" t="s">
        <v>85</v>
      </c>
      <c r="B32" s="2" t="s">
        <v>94</v>
      </c>
      <c r="C32" s="81">
        <v>1000000</v>
      </c>
      <c r="D32" s="81"/>
      <c r="E32" s="81">
        <v>0</v>
      </c>
      <c r="F32" s="82"/>
      <c r="G32" s="82"/>
      <c r="H32" s="82"/>
      <c r="I32" s="82"/>
      <c r="J32" s="82"/>
      <c r="K32" s="82"/>
      <c r="L32" s="82"/>
      <c r="M32" s="64"/>
      <c r="N32" s="45"/>
    </row>
    <row r="33" spans="1:15" ht="82.5" customHeight="1" x14ac:dyDescent="0.25">
      <c r="A33" s="119" t="s">
        <v>88</v>
      </c>
      <c r="B33" s="2" t="s">
        <v>89</v>
      </c>
      <c r="C33" s="81">
        <v>0</v>
      </c>
      <c r="D33" s="81"/>
      <c r="E33" s="81">
        <v>2800000</v>
      </c>
      <c r="F33" s="82"/>
      <c r="G33" s="82">
        <f>2105000+450000</f>
        <v>2555000</v>
      </c>
      <c r="H33" s="82"/>
      <c r="I33" s="82">
        <v>1800000</v>
      </c>
      <c r="J33" s="82"/>
      <c r="K33" s="82">
        <v>1800000</v>
      </c>
      <c r="L33" s="82"/>
      <c r="M33" s="64"/>
      <c r="N33" s="45"/>
    </row>
    <row r="34" spans="1:15" ht="18" customHeight="1" x14ac:dyDescent="0.25">
      <c r="A34" s="120" t="s">
        <v>46</v>
      </c>
      <c r="B34" s="121" t="s">
        <v>47</v>
      </c>
      <c r="C34" s="122">
        <f>C35+C36+C37</f>
        <v>0</v>
      </c>
      <c r="D34" s="122">
        <f t="shared" ref="D34:L34" si="5">D35+D36+D37</f>
        <v>0</v>
      </c>
      <c r="E34" s="122">
        <f t="shared" si="5"/>
        <v>0</v>
      </c>
      <c r="F34" s="122">
        <f t="shared" si="5"/>
        <v>0</v>
      </c>
      <c r="G34" s="122">
        <f t="shared" si="5"/>
        <v>0</v>
      </c>
      <c r="H34" s="122">
        <f t="shared" si="5"/>
        <v>1586070</v>
      </c>
      <c r="I34" s="122">
        <f t="shared" si="5"/>
        <v>0</v>
      </c>
      <c r="J34" s="122">
        <f t="shared" si="5"/>
        <v>0</v>
      </c>
      <c r="K34" s="122">
        <f t="shared" si="5"/>
        <v>0</v>
      </c>
      <c r="L34" s="122">
        <f t="shared" si="5"/>
        <v>4000000</v>
      </c>
      <c r="M34" s="65"/>
      <c r="N34" s="46"/>
      <c r="O34" s="19"/>
    </row>
    <row r="35" spans="1:15" x14ac:dyDescent="0.25">
      <c r="A35" s="118" t="s">
        <v>48</v>
      </c>
      <c r="B35" s="2" t="s">
        <v>73</v>
      </c>
      <c r="C35" s="81">
        <v>0</v>
      </c>
      <c r="D35" s="81">
        <v>0</v>
      </c>
      <c r="E35" s="81">
        <v>0</v>
      </c>
      <c r="F35" s="82">
        <v>0</v>
      </c>
      <c r="G35" s="82">
        <v>0</v>
      </c>
      <c r="H35" s="82">
        <v>0</v>
      </c>
      <c r="I35" s="82">
        <v>0</v>
      </c>
      <c r="J35" s="82">
        <v>0</v>
      </c>
      <c r="K35" s="82">
        <v>0</v>
      </c>
      <c r="L35" s="82">
        <v>3000000</v>
      </c>
      <c r="M35" s="64"/>
      <c r="N35" s="45"/>
    </row>
    <row r="36" spans="1:15" x14ac:dyDescent="0.25">
      <c r="A36" s="118" t="s">
        <v>49</v>
      </c>
      <c r="B36" s="2" t="s">
        <v>78</v>
      </c>
      <c r="C36" s="81">
        <v>0</v>
      </c>
      <c r="D36" s="81">
        <v>0</v>
      </c>
      <c r="E36" s="81">
        <v>0</v>
      </c>
      <c r="F36" s="82">
        <v>0</v>
      </c>
      <c r="G36" s="82">
        <v>0</v>
      </c>
      <c r="H36" s="82">
        <v>0</v>
      </c>
      <c r="I36" s="82">
        <v>0</v>
      </c>
      <c r="J36" s="82">
        <v>0</v>
      </c>
      <c r="K36" s="82">
        <v>0</v>
      </c>
      <c r="L36" s="82">
        <v>0</v>
      </c>
      <c r="M36" s="64"/>
      <c r="N36" s="45"/>
    </row>
    <row r="37" spans="1:15" x14ac:dyDescent="0.25">
      <c r="A37" s="118" t="s">
        <v>77</v>
      </c>
      <c r="B37" s="2" t="s">
        <v>12</v>
      </c>
      <c r="C37" s="81">
        <v>0</v>
      </c>
      <c r="D37" s="81">
        <v>0</v>
      </c>
      <c r="E37" s="81">
        <v>0</v>
      </c>
      <c r="F37" s="82"/>
      <c r="G37" s="82">
        <v>0</v>
      </c>
      <c r="H37" s="82">
        <f>1592335-6265</f>
        <v>1586070</v>
      </c>
      <c r="I37" s="82">
        <v>0</v>
      </c>
      <c r="J37" s="82">
        <v>0</v>
      </c>
      <c r="K37" s="82">
        <v>0</v>
      </c>
      <c r="L37" s="82">
        <v>1000000</v>
      </c>
      <c r="M37" s="64"/>
      <c r="N37" s="45"/>
    </row>
    <row r="38" spans="1:15" ht="35.25" customHeight="1" thickBot="1" x14ac:dyDescent="0.3">
      <c r="A38" s="147" t="s">
        <v>75</v>
      </c>
      <c r="B38" s="148"/>
      <c r="C38" s="148"/>
      <c r="D38" s="148"/>
      <c r="E38" s="148"/>
      <c r="F38" s="148"/>
      <c r="G38" s="148"/>
      <c r="H38" s="148"/>
      <c r="I38" s="148"/>
      <c r="J38" s="148"/>
      <c r="K38" s="148"/>
      <c r="L38" s="149"/>
      <c r="M38" s="62"/>
      <c r="N38" s="42"/>
    </row>
    <row r="39" spans="1:15" ht="16.5" thickBot="1" x14ac:dyDescent="0.3">
      <c r="A39" s="144" t="s">
        <v>68</v>
      </c>
      <c r="B39" s="145"/>
      <c r="C39" s="22">
        <f>C40+C48</f>
        <v>2500000</v>
      </c>
      <c r="D39" s="22">
        <f t="shared" ref="D39:L39" si="6">D40+D48</f>
        <v>0</v>
      </c>
      <c r="E39" s="22">
        <f t="shared" si="6"/>
        <v>2000000</v>
      </c>
      <c r="F39" s="22">
        <f t="shared" si="6"/>
        <v>3250000</v>
      </c>
      <c r="G39" s="22">
        <f t="shared" si="6"/>
        <v>2000000</v>
      </c>
      <c r="H39" s="22">
        <f t="shared" si="6"/>
        <v>0</v>
      </c>
      <c r="I39" s="22">
        <f t="shared" si="6"/>
        <v>2000000</v>
      </c>
      <c r="J39" s="22">
        <f t="shared" si="6"/>
        <v>0</v>
      </c>
      <c r="K39" s="22">
        <f t="shared" si="6"/>
        <v>4043200</v>
      </c>
      <c r="L39" s="23">
        <f t="shared" si="6"/>
        <v>1673800</v>
      </c>
      <c r="M39" s="66"/>
      <c r="N39" s="47"/>
    </row>
    <row r="40" spans="1:15" ht="16.5" thickBot="1" x14ac:dyDescent="0.3">
      <c r="A40" s="24" t="s">
        <v>50</v>
      </c>
      <c r="B40" s="25" t="s">
        <v>35</v>
      </c>
      <c r="C40" s="26">
        <f>C41+C42+C43+C44+C45+C46+C47</f>
        <v>2500000</v>
      </c>
      <c r="D40" s="26">
        <f t="shared" ref="D40:L40" si="7">D41+D42+D43+D44+D45+D46+D47</f>
        <v>0</v>
      </c>
      <c r="E40" s="26">
        <f t="shared" si="7"/>
        <v>2000000</v>
      </c>
      <c r="F40" s="26">
        <f t="shared" si="7"/>
        <v>0</v>
      </c>
      <c r="G40" s="26">
        <f t="shared" si="7"/>
        <v>2000000</v>
      </c>
      <c r="H40" s="26">
        <f t="shared" si="7"/>
        <v>0</v>
      </c>
      <c r="I40" s="26">
        <f t="shared" si="7"/>
        <v>2000000</v>
      </c>
      <c r="J40" s="26">
        <f t="shared" si="7"/>
        <v>0</v>
      </c>
      <c r="K40" s="26">
        <f t="shared" si="7"/>
        <v>4043200</v>
      </c>
      <c r="L40" s="27">
        <f t="shared" si="7"/>
        <v>0</v>
      </c>
      <c r="M40" s="66"/>
      <c r="N40" s="47"/>
    </row>
    <row r="41" spans="1:15" x14ac:dyDescent="0.25">
      <c r="A41" s="84" t="s">
        <v>51</v>
      </c>
      <c r="B41" s="7" t="s">
        <v>4</v>
      </c>
      <c r="C41" s="10">
        <v>729600</v>
      </c>
      <c r="D41" s="10"/>
      <c r="E41" s="13">
        <v>580400</v>
      </c>
      <c r="F41" s="91"/>
      <c r="G41" s="91">
        <v>999500</v>
      </c>
      <c r="H41" s="91"/>
      <c r="I41" s="91">
        <v>678200</v>
      </c>
      <c r="J41" s="91"/>
      <c r="K41" s="91">
        <v>1179700</v>
      </c>
      <c r="L41" s="92"/>
      <c r="M41" s="67"/>
      <c r="N41" s="48"/>
    </row>
    <row r="42" spans="1:15" ht="44.25" customHeight="1" x14ac:dyDescent="0.25">
      <c r="A42" s="85" t="s">
        <v>52</v>
      </c>
      <c r="B42" s="2" t="s">
        <v>5</v>
      </c>
      <c r="C42" s="11">
        <v>187200</v>
      </c>
      <c r="D42" s="15"/>
      <c r="E42" s="13">
        <v>0</v>
      </c>
      <c r="F42" s="93"/>
      <c r="G42" s="91">
        <v>0</v>
      </c>
      <c r="H42" s="93"/>
      <c r="I42" s="93">
        <v>0</v>
      </c>
      <c r="J42" s="93"/>
      <c r="K42" s="93">
        <v>302700</v>
      </c>
      <c r="L42" s="94"/>
      <c r="M42" s="67"/>
      <c r="N42" s="48"/>
    </row>
    <row r="43" spans="1:15" ht="24.75" customHeight="1" x14ac:dyDescent="0.25">
      <c r="A43" s="85" t="s">
        <v>53</v>
      </c>
      <c r="B43" s="2" t="s">
        <v>6</v>
      </c>
      <c r="C43" s="11">
        <v>212300</v>
      </c>
      <c r="D43" s="15"/>
      <c r="E43" s="13">
        <v>0</v>
      </c>
      <c r="F43" s="93"/>
      <c r="G43" s="91">
        <v>0</v>
      </c>
      <c r="H43" s="93"/>
      <c r="I43" s="93">
        <v>0</v>
      </c>
      <c r="J43" s="93"/>
      <c r="K43" s="93">
        <v>343200</v>
      </c>
      <c r="L43" s="94"/>
      <c r="M43" s="67"/>
      <c r="N43" s="48"/>
    </row>
    <row r="44" spans="1:15" ht="67.5" customHeight="1" x14ac:dyDescent="0.25">
      <c r="A44" s="85" t="s">
        <v>54</v>
      </c>
      <c r="B44" s="2" t="s">
        <v>7</v>
      </c>
      <c r="C44" s="11">
        <v>243800</v>
      </c>
      <c r="D44" s="15"/>
      <c r="E44" s="13">
        <v>99600</v>
      </c>
      <c r="F44" s="93"/>
      <c r="G44" s="91">
        <v>103000</v>
      </c>
      <c r="H44" s="93"/>
      <c r="I44" s="93">
        <v>90000</v>
      </c>
      <c r="J44" s="93"/>
      <c r="K44" s="93">
        <v>394100</v>
      </c>
      <c r="L44" s="94"/>
      <c r="M44" s="67"/>
      <c r="N44" s="48"/>
    </row>
    <row r="45" spans="1:15" ht="18.75" customHeight="1" x14ac:dyDescent="0.25">
      <c r="A45" s="85" t="s">
        <v>55</v>
      </c>
      <c r="B45" s="2" t="s">
        <v>8</v>
      </c>
      <c r="C45" s="15">
        <v>1127100</v>
      </c>
      <c r="D45" s="15"/>
      <c r="E45" s="13">
        <v>1320000</v>
      </c>
      <c r="F45" s="93"/>
      <c r="G45" s="91">
        <v>897500</v>
      </c>
      <c r="H45" s="93"/>
      <c r="I45" s="93">
        <v>1231800</v>
      </c>
      <c r="J45" s="93"/>
      <c r="K45" s="93">
        <v>1823500</v>
      </c>
      <c r="L45" s="94"/>
      <c r="M45" s="67"/>
      <c r="N45" s="48"/>
    </row>
    <row r="46" spans="1:15" x14ac:dyDescent="0.25">
      <c r="A46" s="85" t="s">
        <v>56</v>
      </c>
      <c r="B46" s="2" t="s">
        <v>9</v>
      </c>
      <c r="C46" s="15"/>
      <c r="D46" s="15"/>
      <c r="E46" s="11"/>
      <c r="F46" s="93"/>
      <c r="G46" s="93"/>
      <c r="H46" s="93"/>
      <c r="I46" s="93"/>
      <c r="J46" s="93"/>
      <c r="K46" s="93"/>
      <c r="L46" s="94"/>
      <c r="M46" s="67"/>
      <c r="N46" s="48"/>
    </row>
    <row r="47" spans="1:15" ht="16.5" thickBot="1" x14ac:dyDescent="0.3">
      <c r="A47" s="85" t="s">
        <v>57</v>
      </c>
      <c r="B47" s="8" t="s">
        <v>76</v>
      </c>
      <c r="C47" s="12"/>
      <c r="D47" s="12"/>
      <c r="E47" s="12"/>
      <c r="F47" s="16"/>
      <c r="G47" s="16"/>
      <c r="H47" s="16"/>
      <c r="I47" s="16"/>
      <c r="J47" s="16"/>
      <c r="K47" s="16"/>
      <c r="L47" s="17"/>
      <c r="M47" s="67"/>
      <c r="N47" s="48"/>
    </row>
    <row r="48" spans="1:15" x14ac:dyDescent="0.25">
      <c r="A48" s="95" t="s">
        <v>58</v>
      </c>
      <c r="B48" s="96" t="s">
        <v>47</v>
      </c>
      <c r="C48" s="97">
        <f>C49+C50</f>
        <v>0</v>
      </c>
      <c r="D48" s="97">
        <f t="shared" ref="D48:L48" si="8">D49+D50</f>
        <v>0</v>
      </c>
      <c r="E48" s="97">
        <f t="shared" si="8"/>
        <v>0</v>
      </c>
      <c r="F48" s="97">
        <f t="shared" si="8"/>
        <v>3250000</v>
      </c>
      <c r="G48" s="97">
        <f t="shared" si="8"/>
        <v>0</v>
      </c>
      <c r="H48" s="97">
        <f t="shared" si="8"/>
        <v>0</v>
      </c>
      <c r="I48" s="97">
        <f t="shared" si="8"/>
        <v>0</v>
      </c>
      <c r="J48" s="97">
        <f t="shared" si="8"/>
        <v>0</v>
      </c>
      <c r="K48" s="97">
        <f t="shared" si="8"/>
        <v>0</v>
      </c>
      <c r="L48" s="98">
        <f t="shared" si="8"/>
        <v>1673800</v>
      </c>
      <c r="M48" s="68"/>
      <c r="N48" s="49"/>
    </row>
    <row r="49" spans="1:15" ht="30" x14ac:dyDescent="0.25">
      <c r="A49" s="101" t="s">
        <v>59</v>
      </c>
      <c r="B49" s="4" t="s">
        <v>13</v>
      </c>
      <c r="C49" s="11"/>
      <c r="D49" s="11">
        <v>0</v>
      </c>
      <c r="E49" s="11"/>
      <c r="F49" s="93">
        <v>2000000</v>
      </c>
      <c r="G49" s="93"/>
      <c r="H49" s="93">
        <v>0</v>
      </c>
      <c r="I49" s="93"/>
      <c r="J49" s="93">
        <v>0</v>
      </c>
      <c r="K49" s="93"/>
      <c r="L49" s="94">
        <v>1673800</v>
      </c>
      <c r="M49" s="67"/>
      <c r="N49" s="48"/>
    </row>
    <row r="50" spans="1:15" ht="26.25" customHeight="1" thickBot="1" x14ac:dyDescent="0.3">
      <c r="A50" s="79" t="s">
        <v>60</v>
      </c>
      <c r="B50" s="8" t="s">
        <v>14</v>
      </c>
      <c r="C50" s="18"/>
      <c r="D50" s="18"/>
      <c r="E50" s="12"/>
      <c r="F50" s="16">
        <v>1250000</v>
      </c>
      <c r="G50" s="16"/>
      <c r="H50" s="16"/>
      <c r="I50" s="16"/>
      <c r="J50" s="16"/>
      <c r="K50" s="16"/>
      <c r="L50" s="17"/>
      <c r="M50" s="67"/>
      <c r="N50" s="48"/>
    </row>
    <row r="51" spans="1:15" ht="28.5" customHeight="1" thickBot="1" x14ac:dyDescent="0.3">
      <c r="A51" s="150" t="s">
        <v>69</v>
      </c>
      <c r="B51" s="151"/>
      <c r="C51" s="151"/>
      <c r="D51" s="151"/>
      <c r="E51" s="151"/>
      <c r="F51" s="151"/>
      <c r="G51" s="151"/>
      <c r="H51" s="151"/>
      <c r="I51" s="151"/>
      <c r="J51" s="151"/>
      <c r="K51" s="151"/>
      <c r="L51" s="152"/>
      <c r="M51" s="62"/>
      <c r="N51" s="42"/>
    </row>
    <row r="52" spans="1:15" ht="16.5" thickBot="1" x14ac:dyDescent="0.3">
      <c r="A52" s="144" t="s">
        <v>70</v>
      </c>
      <c r="B52" s="145"/>
      <c r="C52" s="22">
        <f>C53</f>
        <v>3000000</v>
      </c>
      <c r="D52" s="22">
        <f t="shared" ref="D52:L52" si="9">D53</f>
        <v>0</v>
      </c>
      <c r="E52" s="22">
        <f t="shared" si="9"/>
        <v>2000000</v>
      </c>
      <c r="F52" s="22">
        <f t="shared" si="9"/>
        <v>0</v>
      </c>
      <c r="G52" s="22">
        <f t="shared" si="9"/>
        <v>5350000</v>
      </c>
      <c r="H52" s="22">
        <f t="shared" si="9"/>
        <v>0</v>
      </c>
      <c r="I52" s="22">
        <f t="shared" si="9"/>
        <v>3000000</v>
      </c>
      <c r="J52" s="22">
        <f t="shared" si="9"/>
        <v>0</v>
      </c>
      <c r="K52" s="22">
        <f t="shared" si="9"/>
        <v>3859000</v>
      </c>
      <c r="L52" s="23">
        <f t="shared" si="9"/>
        <v>0</v>
      </c>
      <c r="M52" s="66"/>
      <c r="N52" s="47"/>
    </row>
    <row r="53" spans="1:15" ht="28.5" customHeight="1" thickBot="1" x14ac:dyDescent="0.3">
      <c r="A53" s="24" t="s">
        <v>61</v>
      </c>
      <c r="B53" s="25" t="s">
        <v>62</v>
      </c>
      <c r="C53" s="26">
        <f>C54+C55+C56+C57</f>
        <v>3000000</v>
      </c>
      <c r="D53" s="26">
        <f t="shared" ref="D53:L53" si="10">D54+D55+D56+D57</f>
        <v>0</v>
      </c>
      <c r="E53" s="26">
        <f t="shared" si="10"/>
        <v>2000000</v>
      </c>
      <c r="F53" s="26">
        <f t="shared" si="10"/>
        <v>0</v>
      </c>
      <c r="G53" s="26">
        <f t="shared" si="10"/>
        <v>5350000</v>
      </c>
      <c r="H53" s="26">
        <f t="shared" si="10"/>
        <v>0</v>
      </c>
      <c r="I53" s="26">
        <f t="shared" si="10"/>
        <v>3000000</v>
      </c>
      <c r="J53" s="26">
        <f t="shared" si="10"/>
        <v>0</v>
      </c>
      <c r="K53" s="26">
        <f t="shared" si="10"/>
        <v>3859000</v>
      </c>
      <c r="L53" s="27">
        <f t="shared" si="10"/>
        <v>0</v>
      </c>
      <c r="M53" s="66"/>
      <c r="N53" s="47"/>
    </row>
    <row r="54" spans="1:15" ht="185.25" customHeight="1" x14ac:dyDescent="0.25">
      <c r="A54" s="83" t="s">
        <v>63</v>
      </c>
      <c r="B54" s="9" t="s">
        <v>81</v>
      </c>
      <c r="C54" s="13">
        <v>102900</v>
      </c>
      <c r="D54" s="13"/>
      <c r="E54" s="13">
        <v>62000</v>
      </c>
      <c r="F54" s="91"/>
      <c r="G54" s="87">
        <v>714000</v>
      </c>
      <c r="H54" s="87"/>
      <c r="I54" s="87">
        <v>374000</v>
      </c>
      <c r="J54" s="87"/>
      <c r="K54" s="87">
        <v>128000</v>
      </c>
      <c r="L54" s="88"/>
      <c r="M54" s="67"/>
      <c r="N54" s="50"/>
    </row>
    <row r="55" spans="1:15" ht="148.5" customHeight="1" x14ac:dyDescent="0.25">
      <c r="A55" s="83" t="s">
        <v>64</v>
      </c>
      <c r="B55" s="4" t="s">
        <v>86</v>
      </c>
      <c r="C55" s="11">
        <v>475950</v>
      </c>
      <c r="D55" s="14"/>
      <c r="E55" s="11">
        <v>1080000</v>
      </c>
      <c r="F55" s="89"/>
      <c r="G55" s="89">
        <v>3220800</v>
      </c>
      <c r="H55" s="89"/>
      <c r="I55" s="89">
        <v>1792200</v>
      </c>
      <c r="J55" s="89"/>
      <c r="K55" s="89">
        <v>613300</v>
      </c>
      <c r="L55" s="90"/>
      <c r="M55" s="67"/>
      <c r="N55" s="50"/>
      <c r="O55" s="107"/>
    </row>
    <row r="56" spans="1:15" ht="225" x14ac:dyDescent="0.25">
      <c r="A56" s="80" t="s">
        <v>65</v>
      </c>
      <c r="B56" s="4" t="s">
        <v>82</v>
      </c>
      <c r="C56" s="11">
        <v>855150</v>
      </c>
      <c r="D56" s="14"/>
      <c r="E56" s="11">
        <v>84000</v>
      </c>
      <c r="F56" s="89"/>
      <c r="G56" s="89">
        <v>794100</v>
      </c>
      <c r="H56" s="89"/>
      <c r="I56" s="89">
        <v>477000</v>
      </c>
      <c r="J56" s="89"/>
      <c r="K56" s="89">
        <v>1117200</v>
      </c>
      <c r="L56" s="90"/>
      <c r="M56" s="67"/>
      <c r="N56" s="50"/>
    </row>
    <row r="57" spans="1:15" ht="386.25" customHeight="1" thickBot="1" x14ac:dyDescent="0.3">
      <c r="A57" s="100" t="s">
        <v>66</v>
      </c>
      <c r="B57" s="102" t="s">
        <v>83</v>
      </c>
      <c r="C57" s="103">
        <v>1566000</v>
      </c>
      <c r="D57" s="104"/>
      <c r="E57" s="103">
        <v>774000</v>
      </c>
      <c r="F57" s="105"/>
      <c r="G57" s="105">
        <v>621100</v>
      </c>
      <c r="H57" s="105"/>
      <c r="I57" s="105">
        <v>356800</v>
      </c>
      <c r="J57" s="105"/>
      <c r="K57" s="105">
        <v>2000500</v>
      </c>
      <c r="L57" s="106"/>
      <c r="M57" s="67"/>
      <c r="N57" s="50"/>
    </row>
    <row r="58" spans="1:15" ht="14.25" customHeight="1" thickBot="1" x14ac:dyDescent="0.3">
      <c r="A58" s="24"/>
      <c r="B58" s="28"/>
      <c r="C58" s="29"/>
      <c r="D58" s="30"/>
      <c r="E58" s="30"/>
      <c r="F58" s="31"/>
      <c r="G58" s="31"/>
      <c r="H58" s="31"/>
      <c r="I58" s="31"/>
      <c r="J58" s="31"/>
      <c r="K58" s="31"/>
      <c r="L58" s="32"/>
      <c r="M58" s="53"/>
      <c r="N58" s="51"/>
    </row>
    <row r="59" spans="1:15" x14ac:dyDescent="0.25">
      <c r="B59" s="3"/>
      <c r="C59" s="1"/>
      <c r="D59" s="1"/>
      <c r="E59" s="1"/>
      <c r="M59" s="53"/>
    </row>
    <row r="60" spans="1:15" ht="18.75" x14ac:dyDescent="0.3">
      <c r="B60" s="135" t="s">
        <v>87</v>
      </c>
      <c r="C60" s="135"/>
      <c r="D60" s="135"/>
      <c r="E60" s="135"/>
      <c r="F60" s="135"/>
      <c r="G60" s="135"/>
      <c r="H60" s="135"/>
      <c r="I60" s="135"/>
      <c r="J60" s="135"/>
      <c r="K60" s="135"/>
      <c r="L60" s="135"/>
      <c r="M60" s="69"/>
      <c r="N60" s="35"/>
    </row>
    <row r="61" spans="1:15" x14ac:dyDescent="0.25">
      <c r="B61" s="1"/>
      <c r="C61" s="1"/>
      <c r="D61" s="1"/>
      <c r="E61" s="1"/>
      <c r="M61" s="53"/>
    </row>
    <row r="62" spans="1:15" x14ac:dyDescent="0.25">
      <c r="B62" s="1"/>
      <c r="C62" s="1"/>
      <c r="D62" s="1"/>
      <c r="E62" s="1"/>
      <c r="M62" s="53"/>
    </row>
  </sheetData>
  <mergeCells count="22">
    <mergeCell ref="B60:L60"/>
    <mergeCell ref="H5:L5"/>
    <mergeCell ref="A11:B11"/>
    <mergeCell ref="B8:B10"/>
    <mergeCell ref="A8:A10"/>
    <mergeCell ref="A39:B39"/>
    <mergeCell ref="A52:B52"/>
    <mergeCell ref="A13:B13"/>
    <mergeCell ref="A38:L38"/>
    <mergeCell ref="A12:L12"/>
    <mergeCell ref="A51:L51"/>
    <mergeCell ref="B2:L2"/>
    <mergeCell ref="B3:L3"/>
    <mergeCell ref="C8:L8"/>
    <mergeCell ref="C9:D9"/>
    <mergeCell ref="E9:F9"/>
    <mergeCell ref="G9:H9"/>
    <mergeCell ref="I9:J9"/>
    <mergeCell ref="K9:L9"/>
    <mergeCell ref="B7:L7"/>
    <mergeCell ref="H4:L4"/>
    <mergeCell ref="J6:K6"/>
  </mergeCells>
  <pageMargins left="0.75" right="0.78740157480314965"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2025-02-06T12:13:49Z</cp:lastPrinted>
  <dcterms:created xsi:type="dcterms:W3CDTF">2021-11-22T09:44:53Z</dcterms:created>
  <dcterms:modified xsi:type="dcterms:W3CDTF">2025-02-07T07:34:10Z</dcterms:modified>
</cp:coreProperties>
</file>