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 filterPrivacy="1"/>
  <bookViews>
    <workbookView xWindow="1155" yWindow="1155" windowWidth="19050" windowHeight="10755"/>
  </bookViews>
  <sheets>
    <sheet name="ПРОГРАМА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4" i="1"/>
  <c r="C36" l="1"/>
  <c r="E16"/>
  <c r="D15"/>
  <c r="C35"/>
  <c r="E22" l="1"/>
  <c r="D34"/>
  <c r="D29"/>
  <c r="E45" l="1"/>
  <c r="E42"/>
  <c r="E41"/>
  <c r="E40"/>
  <c r="E20"/>
  <c r="E19"/>
  <c r="E17"/>
  <c r="E10"/>
  <c r="C51" l="1"/>
  <c r="C50"/>
  <c r="C49"/>
  <c r="C48"/>
  <c r="C47"/>
  <c r="E46"/>
  <c r="C46" s="1"/>
  <c r="C45"/>
  <c r="C44"/>
  <c r="C43"/>
  <c r="C42"/>
  <c r="C41"/>
  <c r="C40"/>
  <c r="C39"/>
  <c r="D37"/>
  <c r="C37" s="1"/>
  <c r="C34"/>
  <c r="C33"/>
  <c r="C29"/>
  <c r="C28"/>
  <c r="C27"/>
  <c r="C26"/>
  <c r="C25"/>
  <c r="C24"/>
  <c r="C23"/>
  <c r="C22"/>
  <c r="C21"/>
  <c r="C20"/>
  <c r="C19"/>
  <c r="E18"/>
  <c r="C18" s="1"/>
  <c r="C17"/>
  <c r="C16"/>
  <c r="C14"/>
  <c r="C13"/>
  <c r="C12"/>
  <c r="C11"/>
  <c r="C10"/>
  <c r="C9"/>
  <c r="C8"/>
  <c r="E7"/>
  <c r="D7"/>
  <c r="E38" l="1"/>
  <c r="C38" s="1"/>
  <c r="E15"/>
  <c r="C15" s="1"/>
  <c r="C7"/>
  <c r="D6"/>
  <c r="C6" l="1"/>
  <c r="E6"/>
</calcChain>
</file>

<file path=xl/sharedStrings.xml><?xml version="1.0" encoding="utf-8"?>
<sst xmlns="http://schemas.openxmlformats.org/spreadsheetml/2006/main" count="96" uniqueCount="96">
  <si>
    <t>Додаток 1</t>
  </si>
  <si>
    <t>до рішення Броварської міської ради Київської області</t>
  </si>
  <si>
    <t>Заходи реалізації програми</t>
  </si>
  <si>
    <t>обсяг фінансування програми 2021 рік  (тис.грн.)</t>
  </si>
  <si>
    <t>поточні</t>
  </si>
  <si>
    <t>капітальні</t>
  </si>
  <si>
    <t>Всього видатки</t>
  </si>
  <si>
    <t>1.1.</t>
  </si>
  <si>
    <t>Житлове господарство</t>
  </si>
  <si>
    <t>1.1.1.</t>
  </si>
  <si>
    <t>Реконструкція, капітальний ремонт шатрових дахів</t>
  </si>
  <si>
    <t>1.1.2.</t>
  </si>
  <si>
    <t>Капітальний ремонт м'яких покрівель</t>
  </si>
  <si>
    <t>1.1.3.</t>
  </si>
  <si>
    <t>Реконструкція,капітальний ремонт внутрішньобудинкових інженерних мереж</t>
  </si>
  <si>
    <t>1.1.4.</t>
  </si>
  <si>
    <t>Капітальний ремонт утеплення фасадів, герметизація швів</t>
  </si>
  <si>
    <t>1.1.5.</t>
  </si>
  <si>
    <t>Капітальний ремонт під'їздів,сходових клітин, вхідних груп</t>
  </si>
  <si>
    <t>1.1.6.</t>
  </si>
  <si>
    <t>Реконструкція, капітальний ремонт конструктивних елементів будинків</t>
  </si>
  <si>
    <t>1.1.7.</t>
  </si>
  <si>
    <t>Придбання, заміна поштових скриньок</t>
  </si>
  <si>
    <t>1.2.</t>
  </si>
  <si>
    <t>Вулично - шляхова інфраструктура та благоустрій території</t>
  </si>
  <si>
    <t>1.2.1.</t>
  </si>
  <si>
    <t>Нове будівництво, реконструкція, капітальний ремонт доріг, вулиць, шляхопроводів</t>
  </si>
  <si>
    <t>1.2.2.</t>
  </si>
  <si>
    <t>Нове будівництво, реконструкція, капітальний ремонт тротуарів, доріжок</t>
  </si>
  <si>
    <t>1.2.3.</t>
  </si>
  <si>
    <t>Нове будівництво, реконструкція, капітальний ремонт МЗО вулиць</t>
  </si>
  <si>
    <t>1.2.4.</t>
  </si>
  <si>
    <t>Нове будівництво, реконструкція, капітальний ремонт внутрішньоквартальних міжбудинкових проіздів, тротуарів</t>
  </si>
  <si>
    <t>1.2.5.</t>
  </si>
  <si>
    <t>Нове будівництво, реконструкція, капітальний ремонт МЗО внутрішньоквартальних міжбудинкових проїздів, тротуарів</t>
  </si>
  <si>
    <t>1.2.6.</t>
  </si>
  <si>
    <t>Нове будівництво, реконструкція, капітальний ремонт світлофорних об'єктів</t>
  </si>
  <si>
    <t>1.2.7.</t>
  </si>
  <si>
    <t>Нове будівництво, реконструкція, капітальний ремонт парків, скверів, зон відпочинку</t>
  </si>
  <si>
    <t>1.2.8.</t>
  </si>
  <si>
    <t>Проектування комплексної схеми організації дорожнього руху</t>
  </si>
  <si>
    <t>1.2.9.</t>
  </si>
  <si>
    <t>Придбання та встановлення МАФ, урн та лавок</t>
  </si>
  <si>
    <t>1.2.10.</t>
  </si>
  <si>
    <t>Концепція розвитку пасажирського транспорту в місті Бровари</t>
  </si>
  <si>
    <t>1.2.11.</t>
  </si>
  <si>
    <t>Розробка схем організації дорожнього руху громадського транспорту в м.Бровари</t>
  </si>
  <si>
    <t>1.2.12.</t>
  </si>
  <si>
    <t>Улаштування посадкових майданчиків на зупинках міського громадського транспорту</t>
  </si>
  <si>
    <t>1.2.13.</t>
  </si>
  <si>
    <t>Демонтаж та транспортування самовільно встановлених гаражів, об'єктів зовнішньої реклами, тимчасових споруд, малих архітектурних форм та інших конструкцій (Виконавець - управління інспекцій та контролю Броварської міської ради Київської області)</t>
  </si>
  <si>
    <t>1.2.14.</t>
  </si>
  <si>
    <t>Продовження Додатку 1</t>
  </si>
  <si>
    <t>1.2.15.</t>
  </si>
  <si>
    <t>КП "Бровари - Благоустрій" благоустрій міста</t>
  </si>
  <si>
    <t>1.2.16.</t>
  </si>
  <si>
    <t>КП "Броваритепловодоенергія" поточний ремонт, утримання та технічне обслуговування бюветів та водозабірних колонок</t>
  </si>
  <si>
    <t>1.2.17.</t>
  </si>
  <si>
    <t>Охорона будівельного майданчика недобудованих багатоквартоквартирних ж/б ЖБК "Діамант" по вул.Київській,261</t>
  </si>
  <si>
    <t>1.2.19.</t>
  </si>
  <si>
    <t>1.3.</t>
  </si>
  <si>
    <t>Заклади освіти, культури, спорту та соціального призначення</t>
  </si>
  <si>
    <t>1.3.1.</t>
  </si>
  <si>
    <t>Реконструкція, капітальний ремонт дахів, покрівель</t>
  </si>
  <si>
    <t>1.3.2.</t>
  </si>
  <si>
    <t>Реконструкція,капітальний ремонт інженерних мереж</t>
  </si>
  <si>
    <t>1.3.3.</t>
  </si>
  <si>
    <t xml:space="preserve">Реконструкція, капітальний ремонт конструктивних елементів </t>
  </si>
  <si>
    <t>1.3.4.</t>
  </si>
  <si>
    <t>Реконструкція, капітальний ремонт внутрішніх приміщень</t>
  </si>
  <si>
    <t>1.3.5.</t>
  </si>
  <si>
    <t>Капітальний ремонт утеплення фасадів</t>
  </si>
  <si>
    <t>1.3.6.</t>
  </si>
  <si>
    <t>Нове будівництво,реконструкція, капітальний ремонт об''єктів</t>
  </si>
  <si>
    <t>1.3.7.</t>
  </si>
  <si>
    <t>Реконструкція, капітальний ремонт та благоустрій територіі</t>
  </si>
  <si>
    <t>1.4.</t>
  </si>
  <si>
    <t>Інженерні мережі та споруди</t>
  </si>
  <si>
    <t>1.4.1.</t>
  </si>
  <si>
    <t>Нове будівництво, реконструкція, капітальний ремонт мереж та споруд водопостачання та каналізації</t>
  </si>
  <si>
    <t>1.4.2.</t>
  </si>
  <si>
    <t>Нове будівництво, реконструкція, капітальний ремонт мереж теплопостачання</t>
  </si>
  <si>
    <t>1.4.3.</t>
  </si>
  <si>
    <t>Нове будівництво, реконструкція, капітальний ремонт мереж електропостачання та інше</t>
  </si>
  <si>
    <t>1.4.4.</t>
  </si>
  <si>
    <t>Нове будівництво, реконструкція, капітальний ремонт мереж та споруд дощової каналізації</t>
  </si>
  <si>
    <t>1.4.5.</t>
  </si>
  <si>
    <t>Нове будівництво, реконструкція, капітальний ремонт мереж газопроводу</t>
  </si>
  <si>
    <t>Міський голова</t>
  </si>
  <si>
    <t>Ігор САПОЖКО</t>
  </si>
  <si>
    <t>СКП "Броварська ритуальна служба" утримання та охорона кладовищ, доставка до моргу та поховання невідомих</t>
  </si>
  <si>
    <t>1.2.18.</t>
  </si>
  <si>
    <t xml:space="preserve">Поточний ремонт трансформаторних підстанцій </t>
  </si>
  <si>
    <t>до рішення Броварської міської ради Броварського району Київської області</t>
  </si>
  <si>
    <t xml:space="preserve">від04.03.2021 р. № 31-03-08        </t>
  </si>
  <si>
    <t>від 04.03.2021 р. №31-03-08</t>
  </si>
</sst>
</file>

<file path=xl/styles.xml><?xml version="1.0" encoding="utf-8"?>
<styleSheet xmlns="http://schemas.openxmlformats.org/spreadsheetml/2006/main">
  <numFmts count="1">
    <numFmt numFmtId="164" formatCode="0.00000"/>
  </numFmts>
  <fonts count="5">
    <font>
      <sz val="11"/>
      <color theme="1"/>
      <name val="Calibri"/>
      <family val="2"/>
      <scheme val="minor"/>
    </font>
    <font>
      <sz val="14"/>
      <color theme="1"/>
      <name val="Times New Roman"/>
      <family val="1"/>
      <charset val="204"/>
    </font>
    <font>
      <sz val="14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4"/>
      <color rgb="FFFF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3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1" fillId="0" borderId="0" xfId="0" applyFont="1"/>
    <xf numFmtId="0" fontId="2" fillId="0" borderId="0" xfId="0" applyFont="1" applyAlignment="1">
      <alignment horizontal="right"/>
    </xf>
    <xf numFmtId="0" fontId="3" fillId="0" borderId="1" xfId="0" applyFont="1" applyBorder="1"/>
    <xf numFmtId="0" fontId="3" fillId="0" borderId="2" xfId="0" applyFont="1" applyBorder="1"/>
    <xf numFmtId="0" fontId="3" fillId="0" borderId="1" xfId="0" applyFont="1" applyBorder="1" applyAlignment="1">
      <alignment horizontal="center" wrapText="1"/>
    </xf>
    <xf numFmtId="0" fontId="3" fillId="0" borderId="3" xfId="0" applyFont="1" applyBorder="1"/>
    <xf numFmtId="4" fontId="3" fillId="0" borderId="1" xfId="0" applyNumberFormat="1" applyFont="1" applyBorder="1"/>
    <xf numFmtId="0" fontId="3" fillId="0" borderId="4" xfId="0" applyFont="1" applyBorder="1"/>
    <xf numFmtId="0" fontId="3" fillId="0" borderId="5" xfId="0" applyFont="1" applyBorder="1"/>
    <xf numFmtId="4" fontId="3" fillId="0" borderId="4" xfId="0" applyNumberFormat="1" applyFont="1" applyBorder="1"/>
    <xf numFmtId="4" fontId="3" fillId="0" borderId="6" xfId="0" applyNumberFormat="1" applyFont="1" applyBorder="1"/>
    <xf numFmtId="0" fontId="1" fillId="0" borderId="7" xfId="0" applyFont="1" applyBorder="1"/>
    <xf numFmtId="0" fontId="1" fillId="0" borderId="8" xfId="0" applyFont="1" applyBorder="1"/>
    <xf numFmtId="4" fontId="1" fillId="0" borderId="7" xfId="0" applyNumberFormat="1" applyFont="1" applyBorder="1"/>
    <xf numFmtId="4" fontId="4" fillId="0" borderId="9" xfId="0" applyNumberFormat="1" applyFont="1" applyBorder="1"/>
    <xf numFmtId="4" fontId="1" fillId="0" borderId="10" xfId="0" applyNumberFormat="1" applyFont="1" applyBorder="1"/>
    <xf numFmtId="0" fontId="1" fillId="0" borderId="11" xfId="0" applyFont="1" applyBorder="1"/>
    <xf numFmtId="0" fontId="1" fillId="0" borderId="12" xfId="0" applyFont="1" applyBorder="1"/>
    <xf numFmtId="4" fontId="1" fillId="0" borderId="11" xfId="0" applyNumberFormat="1" applyFont="1" applyBorder="1"/>
    <xf numFmtId="4" fontId="4" fillId="0" borderId="13" xfId="0" applyNumberFormat="1" applyFont="1" applyBorder="1"/>
    <xf numFmtId="4" fontId="1" fillId="0" borderId="14" xfId="0" applyNumberFormat="1" applyFont="1" applyBorder="1"/>
    <xf numFmtId="4" fontId="1" fillId="0" borderId="13" xfId="0" applyNumberFormat="1" applyFont="1" applyBorder="1"/>
    <xf numFmtId="0" fontId="1" fillId="0" borderId="12" xfId="0" applyFont="1" applyBorder="1" applyAlignment="1">
      <alignment wrapText="1"/>
    </xf>
    <xf numFmtId="4" fontId="3" fillId="0" borderId="15" xfId="0" applyNumberFormat="1" applyFont="1" applyBorder="1"/>
    <xf numFmtId="4" fontId="1" fillId="0" borderId="9" xfId="0" applyNumberFormat="1" applyFont="1" applyBorder="1"/>
    <xf numFmtId="4" fontId="2" fillId="0" borderId="13" xfId="0" applyNumberFormat="1" applyFont="1" applyBorder="1"/>
    <xf numFmtId="0" fontId="1" fillId="0" borderId="11" xfId="0" applyFont="1" applyBorder="1" applyAlignment="1">
      <alignment wrapText="1"/>
    </xf>
    <xf numFmtId="0" fontId="1" fillId="0" borderId="7" xfId="0" applyFont="1" applyBorder="1" applyAlignment="1">
      <alignment wrapText="1"/>
    </xf>
    <xf numFmtId="0" fontId="1" fillId="0" borderId="16" xfId="0" applyFont="1" applyBorder="1"/>
    <xf numFmtId="0" fontId="1" fillId="0" borderId="0" xfId="0" applyFont="1" applyAlignment="1">
      <alignment wrapText="1"/>
    </xf>
    <xf numFmtId="4" fontId="2" fillId="0" borderId="17" xfId="0" applyNumberFormat="1" applyFont="1" applyBorder="1"/>
    <xf numFmtId="4" fontId="1" fillId="0" borderId="18" xfId="0" applyNumberFormat="1" applyFont="1" applyBorder="1"/>
    <xf numFmtId="4" fontId="1" fillId="0" borderId="0" xfId="0" applyNumberFormat="1" applyFont="1"/>
    <xf numFmtId="4" fontId="2" fillId="0" borderId="0" xfId="0" applyNumberFormat="1" applyFont="1"/>
    <xf numFmtId="0" fontId="1" fillId="0" borderId="8" xfId="0" applyFont="1" applyBorder="1" applyAlignment="1">
      <alignment wrapText="1"/>
    </xf>
    <xf numFmtId="4" fontId="1" fillId="0" borderId="8" xfId="0" applyNumberFormat="1" applyFont="1" applyBorder="1"/>
    <xf numFmtId="4" fontId="2" fillId="0" borderId="8" xfId="0" applyNumberFormat="1" applyFont="1" applyBorder="1"/>
    <xf numFmtId="0" fontId="1" fillId="0" borderId="19" xfId="0" applyFont="1" applyBorder="1" applyAlignment="1">
      <alignment wrapText="1"/>
    </xf>
    <xf numFmtId="4" fontId="2" fillId="0" borderId="9" xfId="0" applyNumberFormat="1" applyFont="1" applyBorder="1"/>
    <xf numFmtId="4" fontId="2" fillId="0" borderId="20" xfId="0" applyNumberFormat="1" applyFont="1" applyBorder="1"/>
    <xf numFmtId="0" fontId="1" fillId="0" borderId="21" xfId="0" applyFont="1" applyBorder="1"/>
    <xf numFmtId="4" fontId="2" fillId="0" borderId="22" xfId="0" applyNumberFormat="1" applyFont="1" applyBorder="1"/>
    <xf numFmtId="4" fontId="3" fillId="0" borderId="23" xfId="0" applyNumberFormat="1" applyFont="1" applyBorder="1"/>
    <xf numFmtId="0" fontId="1" fillId="0" borderId="24" xfId="0" applyFont="1" applyBorder="1"/>
    <xf numFmtId="4" fontId="1" fillId="0" borderId="16" xfId="0" applyNumberFormat="1" applyFont="1" applyBorder="1"/>
    <xf numFmtId="4" fontId="1" fillId="0" borderId="17" xfId="0" applyNumberFormat="1" applyFont="1" applyBorder="1"/>
    <xf numFmtId="0" fontId="1" fillId="0" borderId="25" xfId="0" applyFont="1" applyBorder="1"/>
    <xf numFmtId="0" fontId="1" fillId="0" borderId="26" xfId="0" applyFont="1" applyBorder="1" applyAlignment="1">
      <alignment wrapText="1"/>
    </xf>
    <xf numFmtId="4" fontId="1" fillId="0" borderId="25" xfId="0" applyNumberFormat="1" applyFont="1" applyBorder="1"/>
    <xf numFmtId="4" fontId="1" fillId="0" borderId="27" xfId="0" applyNumberFormat="1" applyFont="1" applyBorder="1"/>
    <xf numFmtId="4" fontId="1" fillId="0" borderId="28" xfId="0" applyNumberFormat="1" applyFont="1" applyBorder="1"/>
    <xf numFmtId="0" fontId="1" fillId="0" borderId="29" xfId="0" applyFont="1" applyBorder="1"/>
    <xf numFmtId="0" fontId="1" fillId="0" borderId="30" xfId="0" applyFont="1" applyBorder="1" applyAlignment="1">
      <alignment wrapText="1"/>
    </xf>
    <xf numFmtId="4" fontId="1" fillId="0" borderId="29" xfId="0" applyNumberFormat="1" applyFont="1" applyBorder="1"/>
    <xf numFmtId="4" fontId="1" fillId="0" borderId="31" xfId="0" applyNumberFormat="1" applyFont="1" applyBorder="1"/>
    <xf numFmtId="4" fontId="1" fillId="0" borderId="32" xfId="0" applyNumberFormat="1" applyFont="1" applyBorder="1"/>
    <xf numFmtId="164" fontId="1" fillId="0" borderId="0" xfId="0" applyNumberFormat="1" applyFont="1"/>
    <xf numFmtId="0" fontId="1" fillId="0" borderId="5" xfId="0" applyFont="1" applyBorder="1" applyAlignment="1">
      <alignment wrapText="1"/>
    </xf>
    <xf numFmtId="2" fontId="1" fillId="0" borderId="0" xfId="0" applyNumberFormat="1" applyFont="1"/>
    <xf numFmtId="0" fontId="1" fillId="0" borderId="12" xfId="0" applyFont="1" applyFill="1" applyBorder="1" applyAlignment="1">
      <alignment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55"/>
  <sheetViews>
    <sheetView tabSelected="1" view="pageBreakPreview" zoomScale="60" zoomScaleNormal="63" workbookViewId="0">
      <selection activeCell="C20" sqref="C20"/>
    </sheetView>
  </sheetViews>
  <sheetFormatPr defaultRowHeight="15"/>
  <cols>
    <col min="2" max="2" width="100" customWidth="1"/>
    <col min="3" max="3" width="22.28515625" customWidth="1"/>
    <col min="4" max="4" width="23.7109375" customWidth="1"/>
    <col min="5" max="5" width="26.5703125" customWidth="1"/>
  </cols>
  <sheetData>
    <row r="1" spans="1:5" ht="18.75">
      <c r="A1" s="1"/>
      <c r="B1" s="1"/>
      <c r="C1" s="1"/>
      <c r="D1" s="1"/>
      <c r="E1" s="1" t="s">
        <v>0</v>
      </c>
    </row>
    <row r="2" spans="1:5" ht="18.75">
      <c r="A2" s="1"/>
      <c r="B2" s="1"/>
      <c r="C2" s="1"/>
      <c r="D2" s="1"/>
      <c r="E2" s="2" t="s">
        <v>93</v>
      </c>
    </row>
    <row r="3" spans="1:5" ht="18.75">
      <c r="A3" s="1"/>
      <c r="B3" s="1"/>
      <c r="C3" s="1" t="s">
        <v>95</v>
      </c>
      <c r="E3" s="1"/>
    </row>
    <row r="4" spans="1:5" ht="19.5" thickBot="1">
      <c r="A4" s="1"/>
      <c r="B4" s="1"/>
      <c r="C4" s="1"/>
      <c r="D4" s="1"/>
      <c r="E4" s="1"/>
    </row>
    <row r="5" spans="1:5" ht="75.75" thickBot="1">
      <c r="A5" s="3"/>
      <c r="B5" s="4" t="s">
        <v>2</v>
      </c>
      <c r="C5" s="5" t="s">
        <v>3</v>
      </c>
      <c r="D5" s="3" t="s">
        <v>4</v>
      </c>
      <c r="E5" s="6" t="s">
        <v>5</v>
      </c>
    </row>
    <row r="6" spans="1:5" ht="22.9" customHeight="1" thickBot="1">
      <c r="A6" s="3"/>
      <c r="B6" s="4" t="s">
        <v>6</v>
      </c>
      <c r="C6" s="7">
        <f>C7+C15+C38+C46</f>
        <v>355279.1</v>
      </c>
      <c r="D6" s="7">
        <f>D7+D15+D38+D46</f>
        <v>89888.1</v>
      </c>
      <c r="E6" s="7">
        <f>E7+E15+E38+E46</f>
        <v>265391</v>
      </c>
    </row>
    <row r="7" spans="1:5" ht="22.9" customHeight="1" thickBot="1">
      <c r="A7" s="8" t="s">
        <v>7</v>
      </c>
      <c r="B7" s="9" t="s">
        <v>8</v>
      </c>
      <c r="C7" s="10">
        <f>D7+E7</f>
        <v>5373</v>
      </c>
      <c r="D7" s="11">
        <f>D8+D9+D10+D11+D12+D13+D14</f>
        <v>0</v>
      </c>
      <c r="E7" s="11">
        <f>E8+E9+E10+E11+E12+E13+E14</f>
        <v>5373</v>
      </c>
    </row>
    <row r="8" spans="1:5" ht="19.899999999999999" customHeight="1">
      <c r="A8" s="12" t="s">
        <v>9</v>
      </c>
      <c r="B8" s="13" t="s">
        <v>10</v>
      </c>
      <c r="C8" s="14">
        <f>D8+E8</f>
        <v>4700</v>
      </c>
      <c r="D8" s="15"/>
      <c r="E8" s="16">
        <v>4700</v>
      </c>
    </row>
    <row r="9" spans="1:5" ht="21" customHeight="1">
      <c r="A9" s="17" t="s">
        <v>11</v>
      </c>
      <c r="B9" s="18" t="s">
        <v>12</v>
      </c>
      <c r="C9" s="19">
        <f t="shared" ref="C9:C51" si="0">D9+E9</f>
        <v>0</v>
      </c>
      <c r="D9" s="20"/>
      <c r="E9" s="21">
        <v>0</v>
      </c>
    </row>
    <row r="10" spans="1:5" ht="19.149999999999999" customHeight="1">
      <c r="A10" s="17" t="s">
        <v>13</v>
      </c>
      <c r="B10" s="18" t="s">
        <v>14</v>
      </c>
      <c r="C10" s="19">
        <f t="shared" si="0"/>
        <v>473</v>
      </c>
      <c r="D10" s="20"/>
      <c r="E10" s="21">
        <f>473</f>
        <v>473</v>
      </c>
    </row>
    <row r="11" spans="1:5" ht="21" customHeight="1">
      <c r="A11" s="17" t="s">
        <v>15</v>
      </c>
      <c r="B11" s="18" t="s">
        <v>16</v>
      </c>
      <c r="C11" s="19">
        <f t="shared" si="0"/>
        <v>0</v>
      </c>
      <c r="D11" s="20"/>
      <c r="E11" s="21">
        <v>0</v>
      </c>
    </row>
    <row r="12" spans="1:5" ht="21" customHeight="1">
      <c r="A12" s="17" t="s">
        <v>17</v>
      </c>
      <c r="B12" s="18" t="s">
        <v>18</v>
      </c>
      <c r="C12" s="19">
        <f t="shared" si="0"/>
        <v>0</v>
      </c>
      <c r="D12" s="20"/>
      <c r="E12" s="21">
        <v>0</v>
      </c>
    </row>
    <row r="13" spans="1:5" ht="19.149999999999999" customHeight="1">
      <c r="A13" s="17" t="s">
        <v>19</v>
      </c>
      <c r="B13" s="18" t="s">
        <v>20</v>
      </c>
      <c r="C13" s="19">
        <f t="shared" si="0"/>
        <v>200</v>
      </c>
      <c r="D13" s="22"/>
      <c r="E13" s="21">
        <v>200</v>
      </c>
    </row>
    <row r="14" spans="1:5" ht="22.15" customHeight="1" thickBot="1">
      <c r="A14" s="17" t="s">
        <v>21</v>
      </c>
      <c r="B14" s="23" t="s">
        <v>22</v>
      </c>
      <c r="C14" s="19">
        <f t="shared" si="0"/>
        <v>0</v>
      </c>
      <c r="D14" s="22"/>
      <c r="E14" s="21">
        <v>0</v>
      </c>
    </row>
    <row r="15" spans="1:5" ht="19.149999999999999" customHeight="1" thickBot="1">
      <c r="A15" s="3" t="s">
        <v>23</v>
      </c>
      <c r="B15" s="4" t="s">
        <v>24</v>
      </c>
      <c r="C15" s="7">
        <f t="shared" si="0"/>
        <v>157345.60000000001</v>
      </c>
      <c r="D15" s="24">
        <f>D16+D17+D18+D19+D20+D21+D22+D23+D24+D25+D26+D27+D28+D29+D33+D34+D36+D35</f>
        <v>89888.1</v>
      </c>
      <c r="E15" s="24">
        <f>E16+E17+E18+E19+E20+E21+E22+E23+E24+E25+E26+E27+E28+E29+E33+E34</f>
        <v>67457.5</v>
      </c>
    </row>
    <row r="16" spans="1:5" ht="24" customHeight="1">
      <c r="A16" s="12" t="s">
        <v>25</v>
      </c>
      <c r="B16" s="13" t="s">
        <v>26</v>
      </c>
      <c r="C16" s="14">
        <f t="shared" si="0"/>
        <v>23378.5</v>
      </c>
      <c r="D16" s="25"/>
      <c r="E16" s="16">
        <f>23378.5</f>
        <v>23378.5</v>
      </c>
    </row>
    <row r="17" spans="1:5" ht="21" customHeight="1">
      <c r="A17" s="17" t="s">
        <v>27</v>
      </c>
      <c r="B17" s="18" t="s">
        <v>28</v>
      </c>
      <c r="C17" s="19">
        <f t="shared" si="0"/>
        <v>2550</v>
      </c>
      <c r="D17" s="22"/>
      <c r="E17" s="21">
        <f>1050+1500</f>
        <v>2550</v>
      </c>
    </row>
    <row r="18" spans="1:5" ht="21" customHeight="1">
      <c r="A18" s="17" t="s">
        <v>29</v>
      </c>
      <c r="B18" s="18" t="s">
        <v>30</v>
      </c>
      <c r="C18" s="19">
        <f t="shared" si="0"/>
        <v>15000</v>
      </c>
      <c r="D18" s="22"/>
      <c r="E18" s="21">
        <f>1500+13500</f>
        <v>15000</v>
      </c>
    </row>
    <row r="19" spans="1:5" ht="36" customHeight="1">
      <c r="A19" s="17" t="s">
        <v>31</v>
      </c>
      <c r="B19" s="23" t="s">
        <v>32</v>
      </c>
      <c r="C19" s="19">
        <f t="shared" si="0"/>
        <v>12100</v>
      </c>
      <c r="D19" s="22"/>
      <c r="E19" s="21">
        <f>6100+6000</f>
        <v>12100</v>
      </c>
    </row>
    <row r="20" spans="1:5" ht="37.15" customHeight="1">
      <c r="A20" s="17" t="s">
        <v>33</v>
      </c>
      <c r="B20" s="23" t="s">
        <v>34</v>
      </c>
      <c r="C20" s="19">
        <f t="shared" si="0"/>
        <v>2734</v>
      </c>
      <c r="D20" s="22"/>
      <c r="E20" s="21">
        <f>760+1974</f>
        <v>2734</v>
      </c>
    </row>
    <row r="21" spans="1:5" ht="25.15" customHeight="1">
      <c r="A21" s="17" t="s">
        <v>35</v>
      </c>
      <c r="B21" s="18" t="s">
        <v>36</v>
      </c>
      <c r="C21" s="19">
        <f t="shared" si="0"/>
        <v>0</v>
      </c>
      <c r="D21" s="20"/>
      <c r="E21" s="21">
        <v>0</v>
      </c>
    </row>
    <row r="22" spans="1:5" ht="35.25" customHeight="1">
      <c r="A22" s="17" t="s">
        <v>37</v>
      </c>
      <c r="B22" s="18" t="s">
        <v>38</v>
      </c>
      <c r="C22" s="19">
        <f t="shared" si="0"/>
        <v>11695</v>
      </c>
      <c r="D22" s="20"/>
      <c r="E22" s="21">
        <f>10000+1695</f>
        <v>11695</v>
      </c>
    </row>
    <row r="23" spans="1:5" ht="19.899999999999999" customHeight="1">
      <c r="A23" s="17" t="s">
        <v>39</v>
      </c>
      <c r="B23" s="23" t="s">
        <v>40</v>
      </c>
      <c r="C23" s="19">
        <f t="shared" si="0"/>
        <v>0</v>
      </c>
      <c r="D23" s="26"/>
      <c r="E23" s="21">
        <v>0</v>
      </c>
    </row>
    <row r="24" spans="1:5" ht="22.9" customHeight="1">
      <c r="A24" s="17" t="s">
        <v>41</v>
      </c>
      <c r="B24" s="23" t="s">
        <v>42</v>
      </c>
      <c r="C24" s="19">
        <f t="shared" si="0"/>
        <v>0</v>
      </c>
      <c r="D24" s="26"/>
      <c r="E24" s="21">
        <v>0</v>
      </c>
    </row>
    <row r="25" spans="1:5" ht="22.15" customHeight="1">
      <c r="A25" s="17" t="s">
        <v>43</v>
      </c>
      <c r="B25" s="23" t="s">
        <v>44</v>
      </c>
      <c r="C25" s="19">
        <f t="shared" si="0"/>
        <v>0</v>
      </c>
      <c r="D25" s="26"/>
      <c r="E25" s="21">
        <v>0</v>
      </c>
    </row>
    <row r="26" spans="1:5" ht="19.149999999999999" customHeight="1">
      <c r="A26" s="17" t="s">
        <v>45</v>
      </c>
      <c r="B26" s="23" t="s">
        <v>46</v>
      </c>
      <c r="C26" s="19">
        <f t="shared" si="0"/>
        <v>0</v>
      </c>
      <c r="D26" s="26"/>
      <c r="E26" s="21">
        <v>0</v>
      </c>
    </row>
    <row r="27" spans="1:5" ht="22.15" customHeight="1">
      <c r="A27" s="17" t="s">
        <v>47</v>
      </c>
      <c r="B27" s="27" t="s">
        <v>48</v>
      </c>
      <c r="C27" s="19">
        <f t="shared" si="0"/>
        <v>0</v>
      </c>
      <c r="D27" s="26"/>
      <c r="E27" s="21">
        <v>0</v>
      </c>
    </row>
    <row r="28" spans="1:5" ht="54" customHeight="1">
      <c r="A28" s="17" t="s">
        <v>49</v>
      </c>
      <c r="B28" s="28" t="s">
        <v>50</v>
      </c>
      <c r="C28" s="19">
        <f t="shared" si="0"/>
        <v>100</v>
      </c>
      <c r="D28" s="26">
        <v>100</v>
      </c>
      <c r="E28" s="21">
        <v>0</v>
      </c>
    </row>
    <row r="29" spans="1:5" ht="40.15" customHeight="1">
      <c r="A29" s="29" t="s">
        <v>51</v>
      </c>
      <c r="B29" s="30" t="s">
        <v>90</v>
      </c>
      <c r="C29" s="19">
        <f t="shared" si="0"/>
        <v>4531</v>
      </c>
      <c r="D29" s="31">
        <f>4000+531</f>
        <v>4531</v>
      </c>
      <c r="E29" s="32">
        <v>0</v>
      </c>
    </row>
    <row r="30" spans="1:5" ht="33" customHeight="1">
      <c r="A30" s="1"/>
      <c r="B30" s="30"/>
      <c r="C30" s="33"/>
      <c r="D30" s="1" t="s">
        <v>52</v>
      </c>
      <c r="E30" s="1"/>
    </row>
    <row r="31" spans="1:5" ht="22.15" customHeight="1">
      <c r="A31" s="1"/>
      <c r="B31" s="30"/>
      <c r="C31" s="33"/>
      <c r="D31" s="34"/>
      <c r="E31" s="2" t="s">
        <v>1</v>
      </c>
    </row>
    <row r="32" spans="1:5" ht="18" customHeight="1">
      <c r="A32" s="13"/>
      <c r="B32" s="35"/>
      <c r="C32" s="36"/>
      <c r="D32" s="37"/>
      <c r="E32" s="2" t="s">
        <v>94</v>
      </c>
    </row>
    <row r="33" spans="1:5" ht="30.2" customHeight="1">
      <c r="A33" s="12" t="s">
        <v>53</v>
      </c>
      <c r="B33" s="38" t="s">
        <v>54</v>
      </c>
      <c r="C33" s="19">
        <f t="shared" si="0"/>
        <v>83957.1</v>
      </c>
      <c r="D33" s="39">
        <v>83957.1</v>
      </c>
      <c r="E33" s="21">
        <v>0</v>
      </c>
    </row>
    <row r="34" spans="1:5" ht="34.9" customHeight="1">
      <c r="A34" s="17" t="s">
        <v>55</v>
      </c>
      <c r="B34" s="38" t="s">
        <v>56</v>
      </c>
      <c r="C34" s="19">
        <f t="shared" si="0"/>
        <v>800</v>
      </c>
      <c r="D34" s="26">
        <f>500+300</f>
        <v>800</v>
      </c>
      <c r="E34" s="16">
        <v>0</v>
      </c>
    </row>
    <row r="35" spans="1:5" ht="37.15" customHeight="1">
      <c r="A35" s="17" t="s">
        <v>57</v>
      </c>
      <c r="B35" s="23" t="s">
        <v>58</v>
      </c>
      <c r="C35" s="19">
        <f t="shared" ref="C35:C36" si="1">D35+E35</f>
        <v>300</v>
      </c>
      <c r="D35" s="40">
        <v>300</v>
      </c>
      <c r="E35" s="16">
        <v>0</v>
      </c>
    </row>
    <row r="36" spans="1:5" ht="21.75" customHeight="1" thickBot="1">
      <c r="A36" s="17" t="s">
        <v>91</v>
      </c>
      <c r="B36" s="60" t="s">
        <v>92</v>
      </c>
      <c r="C36" s="19">
        <f t="shared" si="1"/>
        <v>200</v>
      </c>
      <c r="D36" s="40">
        <v>200</v>
      </c>
      <c r="E36" s="16">
        <v>0</v>
      </c>
    </row>
    <row r="37" spans="1:5" ht="1.1499999999999999" hidden="1" customHeight="1" thickBot="1">
      <c r="A37" s="41" t="s">
        <v>59</v>
      </c>
      <c r="B37" s="58"/>
      <c r="C37" s="14">
        <f t="shared" si="0"/>
        <v>0</v>
      </c>
      <c r="D37" s="42">
        <f>#REF!</f>
        <v>0</v>
      </c>
      <c r="E37" s="16">
        <v>0</v>
      </c>
    </row>
    <row r="38" spans="1:5" ht="21" customHeight="1" thickBot="1">
      <c r="A38" s="3" t="s">
        <v>60</v>
      </c>
      <c r="B38" s="4" t="s">
        <v>61</v>
      </c>
      <c r="C38" s="7">
        <f t="shared" si="0"/>
        <v>192560.5</v>
      </c>
      <c r="D38" s="43"/>
      <c r="E38" s="24">
        <f>E39+E40+E41+E42+E43+E44+E45</f>
        <v>192560.5</v>
      </c>
    </row>
    <row r="39" spans="1:5" ht="22.9" customHeight="1">
      <c r="A39" s="12" t="s">
        <v>62</v>
      </c>
      <c r="B39" s="13" t="s">
        <v>63</v>
      </c>
      <c r="C39" s="14">
        <f t="shared" si="0"/>
        <v>4000</v>
      </c>
      <c r="D39" s="25"/>
      <c r="E39" s="16">
        <v>4000</v>
      </c>
    </row>
    <row r="40" spans="1:5" ht="19.899999999999999" customHeight="1">
      <c r="A40" s="17" t="s">
        <v>64</v>
      </c>
      <c r="B40" s="18" t="s">
        <v>65</v>
      </c>
      <c r="C40" s="19">
        <f t="shared" si="0"/>
        <v>2695</v>
      </c>
      <c r="D40" s="22"/>
      <c r="E40" s="21">
        <f>1000+1695</f>
        <v>2695</v>
      </c>
    </row>
    <row r="41" spans="1:5" ht="24" customHeight="1">
      <c r="A41" s="17" t="s">
        <v>66</v>
      </c>
      <c r="B41" s="18" t="s">
        <v>67</v>
      </c>
      <c r="C41" s="19">
        <f t="shared" si="0"/>
        <v>878.8</v>
      </c>
      <c r="D41" s="22"/>
      <c r="E41" s="21">
        <f>628.8+250</f>
        <v>878.8</v>
      </c>
    </row>
    <row r="42" spans="1:5" ht="19.149999999999999" customHeight="1">
      <c r="A42" s="17" t="s">
        <v>68</v>
      </c>
      <c r="B42" s="18" t="s">
        <v>69</v>
      </c>
      <c r="C42" s="19">
        <f t="shared" si="0"/>
        <v>8113.7</v>
      </c>
      <c r="D42" s="22"/>
      <c r="E42" s="21">
        <f>6983.7+1130</f>
        <v>8113.7</v>
      </c>
    </row>
    <row r="43" spans="1:5" ht="21" customHeight="1">
      <c r="A43" s="17" t="s">
        <v>70</v>
      </c>
      <c r="B43" s="18" t="s">
        <v>71</v>
      </c>
      <c r="C43" s="19">
        <f>D43+E43</f>
        <v>1867.7</v>
      </c>
      <c r="D43" s="22"/>
      <c r="E43" s="21">
        <v>1867.7</v>
      </c>
    </row>
    <row r="44" spans="1:5" ht="25.9" customHeight="1">
      <c r="A44" s="17" t="s">
        <v>72</v>
      </c>
      <c r="B44" s="18" t="s">
        <v>73</v>
      </c>
      <c r="C44" s="19">
        <f>D44+E44</f>
        <v>174505.3</v>
      </c>
      <c r="D44" s="22"/>
      <c r="E44" s="21">
        <f>33008.5-1500+80000+5000+40000+14396.8+1500+700+1400-200+200</f>
        <v>174505.3</v>
      </c>
    </row>
    <row r="45" spans="1:5" ht="30.2" customHeight="1" thickBot="1">
      <c r="A45" s="29" t="s">
        <v>74</v>
      </c>
      <c r="B45" s="44" t="s">
        <v>75</v>
      </c>
      <c r="C45" s="45">
        <f t="shared" si="0"/>
        <v>500</v>
      </c>
      <c r="D45" s="46"/>
      <c r="E45" s="32">
        <f>500</f>
        <v>500</v>
      </c>
    </row>
    <row r="46" spans="1:5" ht="18" customHeight="1" thickBot="1">
      <c r="A46" s="3" t="s">
        <v>76</v>
      </c>
      <c r="B46" s="4" t="s">
        <v>77</v>
      </c>
      <c r="C46" s="7">
        <f t="shared" si="0"/>
        <v>0</v>
      </c>
      <c r="D46" s="43"/>
      <c r="E46" s="24">
        <f>E47+E48+E49+E50+E51</f>
        <v>0</v>
      </c>
    </row>
    <row r="47" spans="1:5" ht="34.9" customHeight="1">
      <c r="A47" s="47" t="s">
        <v>78</v>
      </c>
      <c r="B47" s="48" t="s">
        <v>79</v>
      </c>
      <c r="C47" s="49">
        <f t="shared" si="0"/>
        <v>0</v>
      </c>
      <c r="D47" s="50"/>
      <c r="E47" s="51">
        <v>0</v>
      </c>
    </row>
    <row r="48" spans="1:5" ht="22.9" customHeight="1">
      <c r="A48" s="17" t="s">
        <v>80</v>
      </c>
      <c r="B48" s="23" t="s">
        <v>81</v>
      </c>
      <c r="C48" s="19">
        <f t="shared" si="0"/>
        <v>0</v>
      </c>
      <c r="D48" s="22"/>
      <c r="E48" s="21">
        <v>0</v>
      </c>
    </row>
    <row r="49" spans="1:5" ht="22.15" customHeight="1">
      <c r="A49" s="17" t="s">
        <v>82</v>
      </c>
      <c r="B49" s="23" t="s">
        <v>83</v>
      </c>
      <c r="C49" s="19">
        <f t="shared" si="0"/>
        <v>0</v>
      </c>
      <c r="D49" s="22"/>
      <c r="E49" s="21">
        <v>0</v>
      </c>
    </row>
    <row r="50" spans="1:5" ht="40.15" customHeight="1">
      <c r="A50" s="17" t="s">
        <v>84</v>
      </c>
      <c r="B50" s="23" t="s">
        <v>85</v>
      </c>
      <c r="C50" s="19">
        <f>D50+E50</f>
        <v>0</v>
      </c>
      <c r="D50" s="22"/>
      <c r="E50" s="21">
        <v>0</v>
      </c>
    </row>
    <row r="51" spans="1:5" ht="25.15" customHeight="1" thickBot="1">
      <c r="A51" s="52" t="s">
        <v>86</v>
      </c>
      <c r="B51" s="53" t="s">
        <v>87</v>
      </c>
      <c r="C51" s="54">
        <f t="shared" si="0"/>
        <v>0</v>
      </c>
      <c r="D51" s="55"/>
      <c r="E51" s="56">
        <v>0</v>
      </c>
    </row>
    <row r="52" spans="1:5" ht="18.75">
      <c r="A52" s="1"/>
      <c r="B52" s="1"/>
      <c r="C52" s="1"/>
      <c r="D52" s="1"/>
      <c r="E52" s="1"/>
    </row>
    <row r="53" spans="1:5" ht="18.75">
      <c r="A53" s="1"/>
      <c r="B53" s="1"/>
      <c r="C53" s="1"/>
      <c r="D53" s="1"/>
      <c r="E53" s="59"/>
    </row>
    <row r="54" spans="1:5" ht="18.75">
      <c r="A54" s="1"/>
      <c r="B54" s="1" t="s">
        <v>88</v>
      </c>
      <c r="C54" s="1"/>
      <c r="D54" s="1" t="s">
        <v>89</v>
      </c>
      <c r="E54" s="1"/>
    </row>
    <row r="55" spans="1:5" ht="18.75">
      <c r="A55" s="1"/>
      <c r="B55" s="1"/>
      <c r="C55" s="1"/>
      <c r="D55" s="1"/>
      <c r="E55" s="57"/>
    </row>
  </sheetData>
  <printOptions horizontalCentered="1" verticalCentered="1"/>
  <pageMargins left="0" right="0" top="0" bottom="0" header="0.31496062992125984" footer="0.31496062992125984"/>
  <pageSetup paperSize="9" scale="74" orientation="landscape" verticalDpi="0" r:id="rId1"/>
  <rowBreaks count="1" manualBreakCount="1">
    <brk id="2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ПРОГРАМА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2021-03-11T12:46:31Z</dcterms:modified>
</cp:coreProperties>
</file>