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50C151E-962B-4712-8146-DD39A0E478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ГРАМА" sheetId="1" r:id="rId1"/>
  </sheets>
  <definedNames>
    <definedName name="_xlnm.Print_Area" localSheetId="0">ПРОГРАМА!$B$1:$F$54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43" i="1" l="1"/>
  <c r="F41" i="1"/>
  <c r="E35" i="1"/>
  <c r="E38" i="1" l="1"/>
  <c r="F46" i="1" l="1"/>
  <c r="F42" i="1" l="1"/>
  <c r="F24" i="1"/>
  <c r="F21" i="1"/>
  <c r="F20" i="1"/>
  <c r="F19" i="1"/>
  <c r="F13" i="1"/>
  <c r="F10" i="1"/>
  <c r="E36" i="1" l="1"/>
  <c r="E39" i="1" l="1"/>
  <c r="D39" i="1" l="1"/>
  <c r="D38" i="1"/>
  <c r="E17" i="1" l="1"/>
  <c r="D53" i="1" l="1"/>
  <c r="D52" i="1"/>
  <c r="D51" i="1"/>
  <c r="D50" i="1"/>
  <c r="D49" i="1"/>
  <c r="F48" i="1"/>
  <c r="D48" i="1" s="1"/>
  <c r="D47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<sst xmlns="http://schemas.openxmlformats.org/spreadsheetml/2006/main" count="95" uniqueCount="95">
  <si>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</si>
  <si>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</si>
  <si>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</si>
  <si>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</si>
  <si>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</si>
  <si>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</si>
  <si>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</si>
  <si>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</si>
  <si>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</si>
  <si>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</si>
  <si>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</si>
  <si>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</si>
  <si>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</si>
  <si>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</si>
  <si>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</si>
  <si>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</si>
  <si>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</si>
  <si>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</si>
  <si>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</si>
  <si>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</si>
  <si>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</si>
  <si>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</si>
  <si>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</si>
  <si>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</si>
  <si>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</si>
  <si>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</si>
  <si>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</si>
  <si>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</si>
  <si>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</si>
  <si>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</si>
  <si>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</si>
  <si>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</si>
  <si>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</si>
  <si>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</si>
  <si>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</si>
  <si>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</si>
  <si>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</si>
  <si>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</si>
  <si>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</si>
  <si>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</si>
  <si>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</si>
  <si>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</si>
  <si>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</si>
  <si>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</si>
  <si>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</si>
  <si>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</si>
  <si>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</si>
  <si>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</si>
  <si>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</si>
  <si>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</si>
  <si>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</si>
  <si>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</si>
  <si>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</si>
  <si>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</si>
  <si>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</si>
  <si>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</si>
  <si>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</si>
  <si>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</si>
  <si>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</si>
  <si>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</si>
  <si>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</si>
  <si>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</si>
  <si>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</si>
  <si>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</si>
  <si>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</si>
  <si>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</si>
  <si>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</si>
  <si>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</si>
  <si>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</si>
  <si>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</si>
  <si>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</si>
  <si>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</si>
  <si>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</si>
  <si>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</si>
  <si>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</si>
  <si>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</si>
  <si>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</si>
  <si>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</si>
  <si>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</si>
  <si>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</si>
  <si>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</si>
  <si>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</si>
  <si>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</si>
  <si>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</si>
  <si>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</si>
  <si>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</si>
  <si>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</si>
  <si>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</si>
  <si>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</si>
  <si>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</si>
  <si>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</si>
  <si>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</si>
  <si>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</si>
  <si>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</si>
  <si>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 xml:space="preserve">від 16.08.2022 № 800-31-08  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</si>
</sst>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1"/>
  <sheetViews>
    <sheetView tabSelected="1" view="pageBreakPreview" zoomScale="63" zoomScaleNormal="63" zoomScaleSheetLayoutView="63" zoomScalePageLayoutView="49" workbookViewId="0">
      <selection activeCell="D5" sqref="D5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1"/>
      <c r="F1" s="1" t="s">
        <v>0</v>
      </c>
    </row>
    <row r="2" spans="2:6" ht="72" customHeight="1" x14ac:dyDescent="0.3">
      <c r="B2" s="1"/>
      <c r="C2" s="1"/>
      <c r="D2" s="60" t="s">
        <v>91</v>
      </c>
      <c r="E2" s="60"/>
      <c r="F2" s="60"/>
    </row>
    <row r="3" spans="2:6" ht="31.9" customHeight="1" x14ac:dyDescent="0.3">
      <c r="B3" s="1"/>
      <c r="C3" s="1"/>
      <c r="D3" s="60" t="s">
        <v>92</v>
      </c>
      <c r="E3" s="60"/>
      <c r="F3" s="60"/>
    </row>
    <row r="4" spans="2:6" ht="34.15" customHeight="1" x14ac:dyDescent="0.3">
      <c r="B4" s="1"/>
      <c r="C4" s="1"/>
      <c r="D4" s="60" t="s">
        <v>87</v>
      </c>
      <c r="E4" s="60"/>
      <c r="F4" s="60"/>
    </row>
    <row r="5" spans="2:6" ht="18.75" x14ac:dyDescent="0.3">
      <c r="B5" s="1"/>
      <c r="C5" s="1"/>
      <c r="D5" s="58" t="s">
        <v>94</v>
      </c>
      <c r="E5" s="57"/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90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D9+D17+D40+D48</f>
        <v>360786.66448000004</v>
      </c>
      <c r="E8" s="6">
        <f>E9+E17+E40+E48</f>
        <v>164280</v>
      </c>
      <c r="F8" s="6">
        <f>F9+F17+F40+F48</f>
        <v>196506.66448000001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1478</v>
      </c>
      <c r="E9" s="10">
        <f>E10+E11+E12+E13+E14+E15+E16</f>
        <v>0</v>
      </c>
      <c r="F9" s="10">
        <f>F10+F11+F12+F13+F14+F15+F16</f>
        <v>1478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0</v>
      </c>
      <c r="E10" s="13"/>
      <c r="F10" s="14">
        <f>5261-5261</f>
        <v>0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3" si="0">E11+F11</f>
        <v>0</v>
      </c>
      <c r="E11" s="17"/>
      <c r="F11" s="18">
        <v>0</v>
      </c>
    </row>
    <row r="12" spans="2:6" ht="56.25" x14ac:dyDescent="0.3">
      <c r="B12" s="15" t="s">
        <v>11</v>
      </c>
      <c r="C12" s="20" t="s">
        <v>12</v>
      </c>
      <c r="D12" s="16">
        <f t="shared" si="0"/>
        <v>1478</v>
      </c>
      <c r="E12" s="17"/>
      <c r="F12" s="18">
        <v>1478</v>
      </c>
    </row>
    <row r="13" spans="2:6" ht="37.5" x14ac:dyDescent="0.3">
      <c r="B13" s="15" t="s">
        <v>13</v>
      </c>
      <c r="C13" s="20" t="s">
        <v>14</v>
      </c>
      <c r="D13" s="16">
        <f t="shared" si="0"/>
        <v>0</v>
      </c>
      <c r="E13" s="17"/>
      <c r="F13" s="18">
        <f>635-635</f>
        <v>0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198549.16985000001</v>
      </c>
      <c r="E17" s="21">
        <f>E18+E19+E20+E21+E22+E23+E24+E25+E26+E27+E28+E33+E34+E35+E36+E37+E39+E38</f>
        <v>164280</v>
      </c>
      <c r="F17" s="21">
        <f>F18+F19+F20+F21+F22+F23+F24+F25+F26+F27+F28+F33+F34+F35+F36+F37</f>
        <v>34269.169850000006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19558.494850000003</v>
      </c>
      <c r="E18" s="22"/>
      <c r="F18" s="14">
        <f>71481.132+11434.56285-11357.2-10000-27000-15000</f>
        <v>19558.494850000003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1218</v>
      </c>
      <c r="E19" s="19"/>
      <c r="F19" s="18">
        <f>9218-8000</f>
        <v>1218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10350</v>
      </c>
      <c r="E20" s="19"/>
      <c r="F20" s="18">
        <f>4250+9450-3350</f>
        <v>10350</v>
      </c>
    </row>
    <row r="21" spans="2:6" ht="78" customHeight="1" x14ac:dyDescent="0.3">
      <c r="B21" s="15" t="s">
        <v>29</v>
      </c>
      <c r="C21" s="20" t="s">
        <v>30</v>
      </c>
      <c r="D21" s="16">
        <f t="shared" si="0"/>
        <v>1485.6750000000029</v>
      </c>
      <c r="E21" s="19"/>
      <c r="F21" s="18">
        <f>35000+515-83.325-33946</f>
        <v>1485.6750000000029</v>
      </c>
    </row>
    <row r="22" spans="2:6" ht="79.5" customHeight="1" x14ac:dyDescent="0.3">
      <c r="B22" s="15" t="s">
        <v>31</v>
      </c>
      <c r="C22" s="20" t="s">
        <v>32</v>
      </c>
      <c r="D22" s="16">
        <f t="shared" si="0"/>
        <v>253</v>
      </c>
      <c r="E22" s="19"/>
      <c r="F22" s="18">
        <v>253</v>
      </c>
    </row>
    <row r="23" spans="2:6" ht="42" customHeight="1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1404</v>
      </c>
      <c r="E24" s="17"/>
      <c r="F24" s="18">
        <f>16378-14974</f>
        <v>1404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64.5" customHeight="1" x14ac:dyDescent="0.3">
      <c r="B27" s="15" t="s">
        <v>41</v>
      </c>
      <c r="C27" s="47" t="s">
        <v>84</v>
      </c>
      <c r="D27" s="16">
        <f t="shared" si="0"/>
        <v>0</v>
      </c>
      <c r="E27" s="23"/>
      <c r="F27" s="18">
        <v>0</v>
      </c>
    </row>
    <row r="28" spans="2:6" ht="78.75" customHeight="1" x14ac:dyDescent="0.3">
      <c r="B28" s="15" t="s">
        <v>42</v>
      </c>
      <c r="C28" s="47" t="s">
        <v>85</v>
      </c>
      <c r="D28" s="16">
        <f t="shared" si="0"/>
        <v>0</v>
      </c>
      <c r="E28" s="23"/>
      <c r="F28" s="18">
        <v>0</v>
      </c>
    </row>
    <row r="29" spans="2:6" ht="19.149999999999999" customHeight="1" x14ac:dyDescent="0.3">
      <c r="B29" s="49"/>
      <c r="C29" s="50"/>
      <c r="D29" s="55">
        <v>2</v>
      </c>
      <c r="E29" s="52"/>
      <c r="F29" s="54"/>
    </row>
    <row r="30" spans="2:6" ht="21" customHeight="1" x14ac:dyDescent="0.3">
      <c r="B30" s="49"/>
      <c r="C30" s="50"/>
      <c r="D30" s="55"/>
      <c r="E30" s="52"/>
      <c r="F30" s="54" t="s">
        <v>46</v>
      </c>
    </row>
    <row r="31" spans="2:6" ht="20.45" customHeight="1" x14ac:dyDescent="0.3">
      <c r="B31" s="49"/>
      <c r="C31" s="50"/>
      <c r="D31" s="55"/>
      <c r="E31" s="52"/>
      <c r="F31" s="54"/>
    </row>
    <row r="32" spans="2:6" ht="11.45" customHeight="1" x14ac:dyDescent="0.3">
      <c r="B32" s="49"/>
      <c r="C32" s="50"/>
      <c r="D32" s="51"/>
      <c r="E32" s="52"/>
      <c r="F32" s="53"/>
    </row>
    <row r="33" spans="2:6" ht="37.5" x14ac:dyDescent="0.3">
      <c r="B33" s="15" t="s">
        <v>43</v>
      </c>
      <c r="C33" s="24" t="s">
        <v>86</v>
      </c>
      <c r="D33" s="16">
        <f>E33+F33</f>
        <v>0</v>
      </c>
      <c r="E33" s="23"/>
      <c r="F33" s="18">
        <v>0</v>
      </c>
    </row>
    <row r="34" spans="2:6" ht="135.6" customHeight="1" x14ac:dyDescent="0.3">
      <c r="B34" s="15" t="s">
        <v>44</v>
      </c>
      <c r="C34" s="24" t="s">
        <v>82</v>
      </c>
      <c r="D34" s="16">
        <f t="shared" si="0"/>
        <v>20</v>
      </c>
      <c r="E34" s="23">
        <v>20</v>
      </c>
      <c r="F34" s="18">
        <v>0</v>
      </c>
    </row>
    <row r="35" spans="2:6" ht="255" customHeight="1" x14ac:dyDescent="0.3">
      <c r="B35" s="15" t="s">
        <v>45</v>
      </c>
      <c r="C35" s="56" t="s">
        <v>93</v>
      </c>
      <c r="D35" s="16">
        <f t="shared" si="0"/>
        <v>7400</v>
      </c>
      <c r="E35" s="30">
        <f>6400+300+700</f>
        <v>7400</v>
      </c>
      <c r="F35" s="26">
        <v>0</v>
      </c>
    </row>
    <row r="36" spans="2:6" ht="57.6" customHeight="1" x14ac:dyDescent="0.3">
      <c r="B36" s="11" t="s">
        <v>47</v>
      </c>
      <c r="C36" s="46" t="s">
        <v>83</v>
      </c>
      <c r="D36" s="16">
        <f t="shared" si="0"/>
        <v>155200</v>
      </c>
      <c r="E36" s="29">
        <f>135000+8300+10400+1500</f>
        <v>155200</v>
      </c>
      <c r="F36" s="18">
        <v>0</v>
      </c>
    </row>
    <row r="37" spans="2:6" ht="72.599999999999994" customHeight="1" x14ac:dyDescent="0.3">
      <c r="B37" s="15" t="s">
        <v>48</v>
      </c>
      <c r="C37" s="28" t="s">
        <v>49</v>
      </c>
      <c r="D37" s="16">
        <f t="shared" si="0"/>
        <v>800</v>
      </c>
      <c r="E37" s="23">
        <v>800</v>
      </c>
      <c r="F37" s="14">
        <v>0</v>
      </c>
    </row>
    <row r="38" spans="2:6" ht="59.45" customHeight="1" x14ac:dyDescent="0.3">
      <c r="B38" s="15" t="s">
        <v>50</v>
      </c>
      <c r="C38" s="20" t="s">
        <v>51</v>
      </c>
      <c r="D38" s="16">
        <f t="shared" ref="D38:D39" si="1">E38+F38</f>
        <v>860</v>
      </c>
      <c r="E38" s="30">
        <f>500+360</f>
        <v>860</v>
      </c>
      <c r="F38" s="14">
        <v>0</v>
      </c>
    </row>
    <row r="39" spans="2:6" ht="42.6" customHeight="1" thickBot="1" x14ac:dyDescent="0.35">
      <c r="B39" s="15" t="s">
        <v>80</v>
      </c>
      <c r="C39" s="45" t="s">
        <v>81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150759.49463</v>
      </c>
      <c r="E40" s="31"/>
      <c r="F40" s="21">
        <f>F41+F42+F43+F44+F45+F46+F47</f>
        <v>150759.49463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9000</v>
      </c>
      <c r="E41" s="22"/>
      <c r="F41" s="14">
        <f>10000-1000</f>
        <v>9000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550</v>
      </c>
      <c r="E42" s="19"/>
      <c r="F42" s="18">
        <f>2850-2300</f>
        <v>550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730</v>
      </c>
      <c r="E43" s="19"/>
      <c r="F43" s="18">
        <f>830-100</f>
        <v>730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4400</v>
      </c>
      <c r="E44" s="19"/>
      <c r="F44" s="18">
        <v>4400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136079.49463</v>
      </c>
      <c r="E46" s="19"/>
      <c r="F46" s="18">
        <f>80500+73629.49463+20000+650+2000-10000+10000-40700</f>
        <v>136079.49463</v>
      </c>
    </row>
    <row r="47" spans="2:6" ht="39.6" customHeight="1" thickBot="1" x14ac:dyDescent="0.35">
      <c r="B47" s="25" t="s">
        <v>66</v>
      </c>
      <c r="C47" s="48" t="s">
        <v>67</v>
      </c>
      <c r="D47" s="32">
        <f t="shared" si="0"/>
        <v>0</v>
      </c>
      <c r="E47" s="33"/>
      <c r="F47" s="26">
        <v>0</v>
      </c>
    </row>
    <row r="48" spans="2:6" ht="18" customHeight="1" thickBot="1" x14ac:dyDescent="0.35">
      <c r="B48" s="2" t="s">
        <v>68</v>
      </c>
      <c r="C48" s="3" t="s">
        <v>69</v>
      </c>
      <c r="D48" s="6">
        <f t="shared" si="0"/>
        <v>10000</v>
      </c>
      <c r="E48" s="31"/>
      <c r="F48" s="21">
        <f>F49+F50+F51+F52+F53</f>
        <v>10000</v>
      </c>
    </row>
    <row r="49" spans="2:6" ht="34.9" customHeight="1" x14ac:dyDescent="0.3">
      <c r="B49" s="34" t="s">
        <v>70</v>
      </c>
      <c r="C49" s="35" t="s">
        <v>71</v>
      </c>
      <c r="D49" s="36">
        <f t="shared" si="0"/>
        <v>0</v>
      </c>
      <c r="E49" s="37"/>
      <c r="F49" s="38">
        <v>0</v>
      </c>
    </row>
    <row r="50" spans="2:6" ht="46.15" customHeight="1" x14ac:dyDescent="0.3">
      <c r="B50" s="15" t="s">
        <v>72</v>
      </c>
      <c r="C50" s="20" t="s">
        <v>73</v>
      </c>
      <c r="D50" s="16">
        <f t="shared" si="0"/>
        <v>0</v>
      </c>
      <c r="E50" s="19"/>
      <c r="F50" s="18">
        <v>0</v>
      </c>
    </row>
    <row r="51" spans="2:6" ht="36.6" customHeight="1" x14ac:dyDescent="0.3">
      <c r="B51" s="15" t="s">
        <v>74</v>
      </c>
      <c r="C51" s="20" t="s">
        <v>75</v>
      </c>
      <c r="D51" s="16">
        <f t="shared" si="0"/>
        <v>0</v>
      </c>
      <c r="E51" s="19"/>
      <c r="F51" s="18">
        <v>0</v>
      </c>
    </row>
    <row r="52" spans="2:6" ht="58.9" customHeight="1" x14ac:dyDescent="0.3">
      <c r="B52" s="15" t="s">
        <v>76</v>
      </c>
      <c r="C52" s="20" t="s">
        <v>77</v>
      </c>
      <c r="D52" s="16">
        <f>E52+F52</f>
        <v>0</v>
      </c>
      <c r="E52" s="19"/>
      <c r="F52" s="18">
        <v>0</v>
      </c>
    </row>
    <row r="53" spans="2:6" ht="45" customHeight="1" thickBot="1" x14ac:dyDescent="0.35">
      <c r="B53" s="39" t="s">
        <v>78</v>
      </c>
      <c r="C53" s="40" t="s">
        <v>79</v>
      </c>
      <c r="D53" s="41">
        <f t="shared" si="0"/>
        <v>10000</v>
      </c>
      <c r="E53" s="42"/>
      <c r="F53" s="43">
        <v>10000</v>
      </c>
    </row>
    <row r="54" spans="2:6" ht="18.75" x14ac:dyDescent="0.3">
      <c r="B54" s="1"/>
      <c r="C54" s="1" t="s">
        <v>88</v>
      </c>
      <c r="D54" s="1"/>
      <c r="E54" s="1" t="s">
        <v>89</v>
      </c>
      <c r="F54" s="1"/>
    </row>
    <row r="55" spans="2:6" ht="18.75" x14ac:dyDescent="0.3">
      <c r="B55" s="1"/>
      <c r="C55" s="1"/>
      <c r="D55" s="1"/>
      <c r="E55" s="1"/>
      <c r="F55" s="44"/>
    </row>
    <row r="61" spans="2:6" ht="15.75" x14ac:dyDescent="0.25">
      <c r="C61" s="59"/>
      <c r="D61" s="59"/>
      <c r="E61" s="59"/>
    </row>
  </sheetData>
  <mergeCells count="4">
    <mergeCell ref="C61:E61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58" fitToWidth="2" fitToHeight="0" orientation="portrait" r:id="rId1"/>
  <headerFooter>
    <oddHeader xml:space="preserve">&amp;C
</oddHeader>
  </headerFooter>
  <rowBreaks count="1" manualBreakCount="1">
    <brk id="2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2022-08-16T12:04:33Z</dcterms:modified>
</cp:coreProperties>
</file>