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29A7C81-83E5-4F75-9D01-D234C8A6E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А" sheetId="1" r:id="rId1"/>
  </sheets>
  <definedNames>
    <definedName name="_xlnm.Print_Area" localSheetId="0">ПРОГРАМА!$B$1:$F$57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46" i="1"/>
  <c r="D30" i="1" l="1"/>
  <c r="D29" i="1"/>
  <c r="F54" i="1"/>
  <c r="F44" i="1"/>
  <c r="F41" i="1"/>
  <c r="E36" i="1"/>
  <c r="E35" i="1"/>
  <c r="E34" i="1"/>
  <c r="F12" i="1"/>
  <c r="E37" i="1" l="1"/>
  <c r="E17" i="1" s="1"/>
  <c r="D39" i="1"/>
  <c r="F20" i="1" l="1"/>
  <c r="F17" i="1" s="1"/>
  <c r="D47" i="1" l="1"/>
  <c r="D38" i="1" l="1"/>
  <c r="D37" i="1"/>
  <c r="D54" i="1" l="1"/>
  <c r="D53" i="1"/>
  <c r="D52" i="1"/>
  <c r="D51" i="1"/>
  <c r="D50" i="1"/>
  <c r="F49" i="1"/>
  <c r="D49" i="1" s="1"/>
  <c r="D48" i="1"/>
  <c r="D46" i="1"/>
  <c r="D45" i="1"/>
  <c r="D44" i="1"/>
  <c r="D43" i="1"/>
  <c r="D42" i="1"/>
  <c r="D41" i="1"/>
  <c r="D36" i="1"/>
  <c r="D35" i="1"/>
  <c r="D34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D17" i="1"/>
  <c r="D9" i="1"/>
  <c r="E8" i="1"/>
  <c r="D8" i="1" l="1"/>
  <c r="F8" i="1"/>
</calcChain>
</file>

<file path=xl/sharedStrings.xml><?xml version="1.0" encoding="utf-8"?>
<sst xmlns="http://schemas.openxmlformats.org/spreadsheetml/2006/main" count="98" uniqueCount="98">
  <si>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</si>
  <si>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</si>
  <si>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</si>
  <si>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</si>
  <si>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</si>
  <si>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</si>
  <si>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</si>
  <si>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</si>
  <si>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</si>
  <si>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</si>
  <si>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</si>
  <si>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</si>
  <si>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</si>
  <si>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</si>
  <si>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</si>
  <si>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</si>
  <si>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</si>
  <si>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</si>
  <si>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</si>
  <si>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</si>
  <si>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</si>
  <si>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</si>
  <si>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</si>
  <si>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</si>
  <si>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</si>
  <si>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</si>
  <si>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</si>
  <si>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</si>
  <si>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</si>
  <si>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</si>
  <si>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</si>
  <si>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</si>
  <si>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</si>
  <si>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</si>
  <si>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</si>
  <si>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</si>
  <si>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</si>
  <si>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</si>
  <si>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</si>
  <si>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</si>
  <si>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</si>
  <si>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</si>
  <si>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</si>
  <si>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</si>
  <si>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</si>
  <si>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</si>
  <si>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</si>
  <si>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</si>
  <si>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</si>
  <si>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</si>
  <si>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</si>
  <si>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</si>
  <si>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</si>
  <si>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</si>
  <si>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</si>
  <si>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</si>
  <si>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</si>
  <si>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</si>
  <si>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</si>
  <si>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</si>
  <si>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</si>
  <si>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</si>
  <si>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</si>
  <si>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</si>
  <si>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</si>
  <si>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</si>
  <si>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</si>
  <si>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</si>
  <si>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</si>
  <si>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</si>
  <si>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</si>
  <si>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</si>
  <si>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</si>
  <si>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</si>
  <si>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</si>
  <si>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</si>
  <si>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</si>
  <si>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</si>
  <si>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</si>
  <si>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</si>
  <si>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</si>
  <si>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</si>
  <si>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</si>
  <si>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</si>
  <si>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</si>
  <si>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</si>
  <si>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</si>
  <si>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</si>
  <si>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</si>
  <si>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</si>
  <si>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</si>
  <si>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</si>
  <si>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</si>
  <si>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</si>
  <si>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>обсяг фінансування програми 2023 рік  (тис.грн.)</t>
  </si>
  <si>
    <t>1.2.19.</t>
  </si>
  <si>
    <t>Розробка схеми санітарного очищення населених пунктів Броварської міської територіальної громади Броварського району Київської області</t>
  </si>
  <si>
    <t xml:space="preserve">від  09.03.2023 № 1067-44-08 )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</si>
</sst>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left"/>
    </xf>
    <xf numFmtId="0" fontId="1" fillId="0" borderId="3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2" xfId="0" applyFont="1" applyBorder="1"/>
    <xf numFmtId="4" fontId="2" fillId="0" borderId="33" xfId="0" applyNumberFormat="1" applyFont="1" applyBorder="1"/>
    <xf numFmtId="4" fontId="1" fillId="0" borderId="34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4"/>
  <sheetViews>
    <sheetView tabSelected="1" view="pageBreakPreview" zoomScale="63" zoomScaleNormal="63" zoomScaleSheetLayoutView="63" zoomScalePageLayoutView="49" workbookViewId="0">
      <selection activeCell="C19" sqref="C19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55" t="s">
        <v>0</v>
      </c>
      <c r="F1" s="1"/>
    </row>
    <row r="2" spans="2:6" ht="72" customHeight="1" x14ac:dyDescent="0.3">
      <c r="B2" s="1"/>
      <c r="C2" s="1"/>
      <c r="D2" s="61" t="s">
        <v>90</v>
      </c>
      <c r="E2" s="61"/>
      <c r="F2" s="61"/>
    </row>
    <row r="3" spans="2:6" ht="31.9" customHeight="1" x14ac:dyDescent="0.3">
      <c r="B3" s="1"/>
      <c r="C3" s="1"/>
      <c r="D3" s="61" t="s">
        <v>91</v>
      </c>
      <c r="E3" s="61"/>
      <c r="F3" s="61"/>
    </row>
    <row r="4" spans="2:6" ht="34.15" customHeight="1" x14ac:dyDescent="0.3">
      <c r="B4" s="1"/>
      <c r="C4" s="1"/>
      <c r="D4" s="61" t="s">
        <v>87</v>
      </c>
      <c r="E4" s="61"/>
      <c r="F4" s="61"/>
    </row>
    <row r="5" spans="2:6" ht="18.75" x14ac:dyDescent="0.3">
      <c r="B5" s="1"/>
      <c r="C5" s="1"/>
      <c r="D5" s="54" t="s">
        <v>97</v>
      </c>
      <c r="E5" s="55"/>
      <c r="F5" s="56"/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94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D9+D17+D40+D49</f>
        <v>323660</v>
      </c>
      <c r="E8" s="6">
        <f>E9+E17+E40+E49</f>
        <v>168400</v>
      </c>
      <c r="F8" s="6">
        <f>F9+F17+F40+F49</f>
        <v>155260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9305</v>
      </c>
      <c r="E9" s="10">
        <f>E10+E11+E12+E13+E14+E15+E16</f>
        <v>0</v>
      </c>
      <c r="F9" s="10">
        <f>F10+F11+F12+F13+F14+F15+F16</f>
        <v>9305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4" si="0">E11+F11</f>
        <v>2000</v>
      </c>
      <c r="E11" s="17"/>
      <c r="F11" s="18">
        <v>2000</v>
      </c>
    </row>
    <row r="12" spans="2:6" ht="56.25" x14ac:dyDescent="0.3">
      <c r="B12" s="15" t="s">
        <v>11</v>
      </c>
      <c r="C12" s="20" t="s">
        <v>12</v>
      </c>
      <c r="D12" s="16">
        <f t="shared" si="0"/>
        <v>7305</v>
      </c>
      <c r="E12" s="17"/>
      <c r="F12" s="18">
        <f>3905+400+3000</f>
        <v>7305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223325</v>
      </c>
      <c r="E17" s="21">
        <f>E18+E19+E20+E21+E22+E23+E24+E25+E26+E27+E28+E29+E30+E34+E35+E36+E37+E39</f>
        <v>168400</v>
      </c>
      <c r="F17" s="21">
        <f>F18+F19+F20+F21+F22+F23+F24+F25+F26+F27+F28+F29+F30+F34+F35+F36+F37+F39</f>
        <v>54925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44975</v>
      </c>
      <c r="E18" s="22"/>
      <c r="F18" s="14">
        <f>48075-1000-2100</f>
        <v>44975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0</v>
      </c>
      <c r="E19" s="19"/>
      <c r="F19" s="18">
        <v>0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9950</v>
      </c>
      <c r="E20" s="19"/>
      <c r="F20" s="18">
        <f>500+9450</f>
        <v>9950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0</v>
      </c>
      <c r="E21" s="19"/>
      <c r="F21" s="18">
        <v>0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0</v>
      </c>
      <c r="E22" s="19"/>
      <c r="F22" s="18">
        <v>0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0</v>
      </c>
      <c r="E24" s="17"/>
      <c r="F24" s="18">
        <v>0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6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6" t="s">
        <v>85</v>
      </c>
      <c r="D28" s="16">
        <f t="shared" si="0"/>
        <v>0</v>
      </c>
      <c r="E28" s="23"/>
      <c r="F28" s="18">
        <v>0</v>
      </c>
    </row>
    <row r="29" spans="2:6" ht="39.6" customHeight="1" x14ac:dyDescent="0.3">
      <c r="B29" s="15" t="s">
        <v>43</v>
      </c>
      <c r="C29" s="24" t="s">
        <v>86</v>
      </c>
      <c r="D29" s="16">
        <f>E29+F29</f>
        <v>0</v>
      </c>
      <c r="E29" s="23"/>
      <c r="F29" s="18">
        <v>0</v>
      </c>
    </row>
    <row r="30" spans="2:6" ht="124.9" customHeight="1" x14ac:dyDescent="0.3">
      <c r="B30" s="15" t="s">
        <v>44</v>
      </c>
      <c r="C30" s="24" t="s">
        <v>82</v>
      </c>
      <c r="D30" s="16">
        <f t="shared" ref="D30" si="1">E30+F30</f>
        <v>0</v>
      </c>
      <c r="E30" s="23">
        <v>0</v>
      </c>
      <c r="F30" s="18">
        <v>0</v>
      </c>
    </row>
    <row r="31" spans="2:6" ht="19.149999999999999" customHeight="1" x14ac:dyDescent="0.3">
      <c r="B31" s="1"/>
      <c r="C31" s="48"/>
      <c r="D31" s="52">
        <v>2</v>
      </c>
      <c r="E31" s="50"/>
      <c r="F31" s="51"/>
    </row>
    <row r="32" spans="2:6" ht="18.600000000000001" customHeight="1" x14ac:dyDescent="0.3">
      <c r="B32" s="1"/>
      <c r="C32" s="48"/>
      <c r="D32" s="52"/>
      <c r="E32" s="50"/>
      <c r="F32" s="51" t="s">
        <v>46</v>
      </c>
    </row>
    <row r="33" spans="2:6" ht="16.149999999999999" customHeight="1" x14ac:dyDescent="0.3">
      <c r="B33" s="1"/>
      <c r="C33" s="48"/>
      <c r="D33" s="52"/>
      <c r="E33" s="50"/>
      <c r="F33" s="51"/>
    </row>
    <row r="34" spans="2:6" ht="216.6" customHeight="1" x14ac:dyDescent="0.3">
      <c r="B34" s="15" t="s">
        <v>45</v>
      </c>
      <c r="C34" s="53" t="s">
        <v>92</v>
      </c>
      <c r="D34" s="16">
        <f t="shared" si="0"/>
        <v>8600</v>
      </c>
      <c r="E34" s="30">
        <f>8000+600</f>
        <v>8600</v>
      </c>
      <c r="F34" s="18">
        <v>0</v>
      </c>
    </row>
    <row r="35" spans="2:6" ht="57.6" customHeight="1" x14ac:dyDescent="0.3">
      <c r="B35" s="11" t="s">
        <v>47</v>
      </c>
      <c r="C35" s="45" t="s">
        <v>83</v>
      </c>
      <c r="D35" s="16">
        <f t="shared" si="0"/>
        <v>157000</v>
      </c>
      <c r="E35" s="29">
        <f>140000+17000</f>
        <v>157000</v>
      </c>
      <c r="F35" s="18">
        <v>0</v>
      </c>
    </row>
    <row r="36" spans="2:6" ht="72.599999999999994" customHeight="1" x14ac:dyDescent="0.3">
      <c r="B36" s="15" t="s">
        <v>48</v>
      </c>
      <c r="C36" s="28" t="s">
        <v>49</v>
      </c>
      <c r="D36" s="16">
        <f t="shared" si="0"/>
        <v>1100</v>
      </c>
      <c r="E36" s="23">
        <f>1000+100</f>
        <v>1100</v>
      </c>
      <c r="F36" s="14">
        <v>0</v>
      </c>
    </row>
    <row r="37" spans="2:6" ht="59.45" customHeight="1" x14ac:dyDescent="0.3">
      <c r="B37" s="15" t="s">
        <v>50</v>
      </c>
      <c r="C37" s="20" t="s">
        <v>51</v>
      </c>
      <c r="D37" s="16">
        <f t="shared" ref="D37:D39" si="2">E37+F37</f>
        <v>1000</v>
      </c>
      <c r="E37" s="30">
        <f>1000-400+400</f>
        <v>1000</v>
      </c>
      <c r="F37" s="14">
        <v>0</v>
      </c>
    </row>
    <row r="38" spans="2:6" ht="38.450000000000003" customHeight="1" x14ac:dyDescent="0.3">
      <c r="B38" s="15" t="s">
        <v>80</v>
      </c>
      <c r="C38" s="20" t="s">
        <v>81</v>
      </c>
      <c r="D38" s="16">
        <f t="shared" si="2"/>
        <v>0</v>
      </c>
      <c r="E38" s="30">
        <v>0</v>
      </c>
      <c r="F38" s="14">
        <v>0</v>
      </c>
    </row>
    <row r="39" spans="2:6" ht="73.150000000000006" customHeight="1" thickBot="1" x14ac:dyDescent="0.35">
      <c r="B39" s="57" t="s">
        <v>95</v>
      </c>
      <c r="C39" s="48" t="s">
        <v>96</v>
      </c>
      <c r="D39" s="16">
        <f t="shared" si="2"/>
        <v>700</v>
      </c>
      <c r="E39" s="58">
        <v>700</v>
      </c>
      <c r="F39" s="59"/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74030</v>
      </c>
      <c r="E40" s="31"/>
      <c r="F40" s="21">
        <f>F41+F42+F43+F44+F45+F46+F48</f>
        <v>74030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15</v>
      </c>
      <c r="E41" s="22"/>
      <c r="F41" s="14">
        <f>15</f>
        <v>15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500</v>
      </c>
      <c r="E42" s="19"/>
      <c r="F42" s="18">
        <v>500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0</v>
      </c>
      <c r="E43" s="19"/>
      <c r="F43" s="18">
        <v>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15</v>
      </c>
      <c r="E44" s="19"/>
      <c r="F44" s="18">
        <f>15</f>
        <v>15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73500</v>
      </c>
      <c r="E46" s="19"/>
      <c r="F46" s="18">
        <f>60400+1000+10000+2100</f>
        <v>73500</v>
      </c>
    </row>
    <row r="47" spans="2:6" ht="39" customHeight="1" thickBot="1" x14ac:dyDescent="0.35">
      <c r="B47" s="25" t="s">
        <v>66</v>
      </c>
      <c r="C47" s="47" t="s">
        <v>67</v>
      </c>
      <c r="D47" s="32">
        <f t="shared" ref="D47" si="3">E47+F47</f>
        <v>0</v>
      </c>
      <c r="E47" s="33"/>
      <c r="F47" s="26">
        <v>0</v>
      </c>
    </row>
    <row r="48" spans="2:6" ht="24" hidden="1" customHeight="1" thickBot="1" x14ac:dyDescent="0.35">
      <c r="B48" s="25" t="s">
        <v>93</v>
      </c>
      <c r="C48" s="47"/>
      <c r="D48" s="32">
        <f t="shared" si="0"/>
        <v>0</v>
      </c>
      <c r="E48" s="33"/>
      <c r="F48" s="26">
        <v>0</v>
      </c>
    </row>
    <row r="49" spans="2:6" ht="18" customHeight="1" thickBot="1" x14ac:dyDescent="0.35">
      <c r="B49" s="2" t="s">
        <v>68</v>
      </c>
      <c r="C49" s="3" t="s">
        <v>69</v>
      </c>
      <c r="D49" s="6">
        <f t="shared" si="0"/>
        <v>17000</v>
      </c>
      <c r="E49" s="31"/>
      <c r="F49" s="21">
        <f>F50+F51+F52+F53+F54</f>
        <v>17000</v>
      </c>
    </row>
    <row r="50" spans="2:6" ht="34.9" customHeight="1" x14ac:dyDescent="0.3">
      <c r="B50" s="34" t="s">
        <v>70</v>
      </c>
      <c r="C50" s="35" t="s">
        <v>71</v>
      </c>
      <c r="D50" s="36">
        <f t="shared" si="0"/>
        <v>0</v>
      </c>
      <c r="E50" s="37"/>
      <c r="F50" s="38">
        <v>0</v>
      </c>
    </row>
    <row r="51" spans="2:6" ht="46.15" customHeight="1" x14ac:dyDescent="0.3">
      <c r="B51" s="15" t="s">
        <v>72</v>
      </c>
      <c r="C51" s="20" t="s">
        <v>73</v>
      </c>
      <c r="D51" s="16">
        <f t="shared" si="0"/>
        <v>0</v>
      </c>
      <c r="E51" s="19"/>
      <c r="F51" s="18">
        <v>0</v>
      </c>
    </row>
    <row r="52" spans="2:6" ht="36.6" customHeight="1" x14ac:dyDescent="0.3">
      <c r="B52" s="15" t="s">
        <v>74</v>
      </c>
      <c r="C52" s="20" t="s">
        <v>75</v>
      </c>
      <c r="D52" s="16">
        <f t="shared" si="0"/>
        <v>0</v>
      </c>
      <c r="E52" s="19"/>
      <c r="F52" s="18">
        <v>0</v>
      </c>
    </row>
    <row r="53" spans="2:6" ht="58.9" customHeight="1" x14ac:dyDescent="0.3">
      <c r="B53" s="15" t="s">
        <v>76</v>
      </c>
      <c r="C53" s="20" t="s">
        <v>77</v>
      </c>
      <c r="D53" s="16">
        <f>E53+F53</f>
        <v>0</v>
      </c>
      <c r="E53" s="19"/>
      <c r="F53" s="18">
        <v>0</v>
      </c>
    </row>
    <row r="54" spans="2:6" ht="45" customHeight="1" thickBot="1" x14ac:dyDescent="0.35">
      <c r="B54" s="39" t="s">
        <v>78</v>
      </c>
      <c r="C54" s="40" t="s">
        <v>79</v>
      </c>
      <c r="D54" s="41">
        <f t="shared" si="0"/>
        <v>17000</v>
      </c>
      <c r="E54" s="42"/>
      <c r="F54" s="43">
        <f>10000+7000</f>
        <v>17000</v>
      </c>
    </row>
    <row r="55" spans="2:6" ht="32.450000000000003" customHeight="1" x14ac:dyDescent="0.3">
      <c r="B55" s="1"/>
      <c r="C55" s="48"/>
      <c r="D55" s="49"/>
      <c r="E55" s="49"/>
      <c r="F55" s="49"/>
    </row>
    <row r="56" spans="2:6" ht="23.45" customHeight="1" x14ac:dyDescent="0.3">
      <c r="B56" s="1"/>
      <c r="C56" s="48"/>
      <c r="D56" s="49"/>
      <c r="E56" s="49"/>
      <c r="F56" s="49"/>
    </row>
    <row r="57" spans="2:6" ht="18.75" x14ac:dyDescent="0.3">
      <c r="B57" s="1"/>
      <c r="C57" s="1" t="s">
        <v>88</v>
      </c>
      <c r="D57" s="1"/>
      <c r="E57" s="1" t="s">
        <v>89</v>
      </c>
      <c r="F57" s="1"/>
    </row>
    <row r="58" spans="2:6" ht="18.75" x14ac:dyDescent="0.3">
      <c r="B58" s="1"/>
      <c r="C58" s="1"/>
      <c r="D58" s="1"/>
      <c r="E58" s="1"/>
      <c r="F58" s="44"/>
    </row>
    <row r="64" spans="2:6" ht="15.75" x14ac:dyDescent="0.25">
      <c r="C64" s="60"/>
      <c r="D64" s="60"/>
      <c r="E64" s="60"/>
    </row>
  </sheetData>
  <mergeCells count="4">
    <mergeCell ref="C64:E64"/>
    <mergeCell ref="D2:F2"/>
    <mergeCell ref="D3:F3"/>
    <mergeCell ref="D4:F4"/>
  </mergeCells>
  <printOptions horizontalCentered="1" verticalCentered="1"/>
  <pageMargins left="1.1811023622047245" right="0.39370078740157483" top="0.59055118110236227" bottom="0.59055118110236227" header="0.31496062992125984" footer="0.31496062992125984"/>
  <pageSetup paperSize="9" scale="56" fitToWidth="2" fitToHeight="0" orientation="portrait" r:id="rId1"/>
  <headerFooter>
    <oddHeader xml:space="preserve">&amp;C
</oddHeader>
  </headerFooter>
  <rowBreaks count="1" manualBreakCount="1">
    <brk id="30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2023-03-10T07:40:17Z</dcterms:modified>
</cp:coreProperties>
</file>