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65" yWindow="1305" windowWidth="17820" windowHeight="1257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43"/>
  <c r="E29" l="1"/>
  <c r="E16" l="1"/>
  <c r="E25" l="1"/>
  <c r="F23"/>
  <c r="F21"/>
  <c r="F19"/>
  <c r="F17"/>
  <c r="F14"/>
  <c r="F11"/>
  <c r="F10"/>
  <c r="F20" l="1"/>
  <c r="F16" l="1"/>
  <c r="F44" l="1"/>
  <c r="F9"/>
  <c r="E7" l="1"/>
  <c r="F39"/>
  <c r="F40" l="1"/>
  <c r="F41"/>
  <c r="F42"/>
  <c r="D37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D29" i="13" s="1"/>
  <c r="F58" i="10"/>
  <c r="D25" i="13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<sst xmlns="http://schemas.openxmlformats.org/spreadsheetml/2006/main" count="239" uniqueCount="186">
  <si>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</si>
  <si>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</si>
  <si>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</si>
  <si>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</si>
  <si>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</si>
  <si>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</si>
  <si>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</si>
  <si>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</si>
  <si>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</si>
  <si>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</si>
  <si>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</si>
  <si>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</si>
  <si>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</si>
  <si>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</si>
  <si>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</si>
  <si>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</si>
  <si>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</si>
  <si>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</si>
  <si>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</si>
  <si>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</si>
  <si>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</si>
  <si>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</si>
  <si>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</si>
  <si>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</si>
  <si>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</si>
  <si>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</si>
  <si>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</si>
  <si>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</si>
  <si>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</si>
  <si>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</si>
  <si>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</si>
  <si>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</si>
  <si>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</si>
  <si>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</si>
  <si>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</si>
  <si>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</si>
  <si>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</si>
  <si>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</si>
  <si>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</si>
  <si>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</si>
  <si>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</si>
  <si>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</si>
  <si>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</si>
  <si>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</si>
  <si>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</si>
  <si>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</si>
  <si>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</si>
  <si>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</si>
  <si>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</si>
  <si>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</si>
  <si>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</si>
  <si>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</si>
  <si>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</si>
  <si>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</si>
  <si>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</si>
  <si>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</si>
  <si>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</si>
  <si>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</si>
  <si>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</si>
  <si>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</si>
  <si>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</si>
  <si>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</si>
  <si>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</si>
  <si>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</si>
  <si>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</si>
  <si>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</si>
  <si>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</si>
  <si>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</si>
  <si>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</si>
  <si>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</si>
  <si>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</si>
  <si>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</si>
  <si>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</si>
  <si>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</si>
  <si>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</si>
  <si>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</si>
  <si>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</si>
  <si>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</si>
  <si>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</si>
  <si>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</si>
  <si>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</si>
  <si>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</si>
  <si>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</si>
  <si>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</si>
  <si>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</si>
  <si>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</si>
  <si>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</si>
  <si>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</si>
  <si>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</si>
  <si>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</si>
  <si>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</si>
  <si>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</si>
  <si>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</si>
  <si>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</si>
  <si>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</si>
  <si>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</si>
  <si>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</si>
  <si>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</si>
  <si>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</si>
  <si>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</si>
  <si>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</si>
  <si>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</si>
  <si>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</si>
  <si>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</si>
  <si>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</si>
  <si>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</si>
  <si>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</si>
  <si>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</si>
  <si>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</si>
  <si>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</si>
  <si>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</si>
  <si>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</si>
  <si>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</si>
  <si>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</si>
  <si>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</si>
  <si>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</si>
  <si>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</si>
  <si>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</si>
  <si>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</si>
  <si>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</si>
  <si>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</si>
  <si>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</si>
  <si>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</si>
  <si>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</si>
  <si>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</si>
  <si>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</si>
  <si>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</si>
  <si>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</si>
  <si>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</si>
  <si>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</si>
  <si>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</si>
  <si>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</si>
  <si>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</si>
  <si>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</si>
  <si>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</si>
  <si>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</si>
  <si>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</si>
  <si>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</si>
  <si>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</si>
  <si>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</si>
  <si>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</si>
  <si>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</si>
  <si>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</si>
  <si>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</si>
  <si>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</si>
  <si>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</si>
  <si>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</si>
  <si>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</si>
  <si>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</si>
  <si>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</si>
  <si>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</si>
  <si>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</si>
  <si>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</si>
  <si>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</si>
  <si>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</si>
  <si>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</si>
  <si>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</si>
  <si>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</si>
  <si>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</si>
  <si>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</si>
  <si>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</si>
  <si>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</si>
  <si>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</si>
  <si>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</si>
  <si>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</si>
  <si>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</si>
  <si>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</si>
  <si>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</si>
  <si>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</si>
  <si>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</si>
  <si>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</si>
  <si>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</si>
  <si>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</si>
  <si>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</si>
  <si>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</si>
  <si>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</si>
  <si>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</si>
  <si>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</si>
  <si>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 xml:space="preserve">від _______________ № __________________        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</si>
  <si>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</si>
  <si>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</si>
  <si>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</si>
  <si>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Міський голова</t>
  </si>
  <si>
    <t>Ігор САПОЖКО</t>
  </si>
  <si>
    <t>№ 2024-85-07</t>
  </si>
  <si>
    <t>від 05.11.2020 р.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</si>
</sst>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8" zoomScale="60" zoomScaleNormal="100" workbookViewId="0">
      <selection activeCell="C9" sqref="C9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177</v>
      </c>
    </row>
    <row r="3" spans="2:6">
      <c r="F3" s="285" t="s">
        <v>155</v>
      </c>
    </row>
    <row r="4" spans="2:6">
      <c r="D4" s="286" t="s">
        <v>185</v>
      </c>
      <c r="E4" s="286" t="s">
        <v>184</v>
      </c>
      <c r="F4" s="287" t="s">
        <v>178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174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266876.35000000003</v>
      </c>
      <c r="E7" s="294">
        <f>E8+E16+E39+E47</f>
        <v>88662.400000000009</v>
      </c>
      <c r="F7" s="294">
        <f>F8+F16+F39+F47</f>
        <v>178213.95</v>
      </c>
    </row>
    <row r="8" spans="2:6" ht="19.5" thickBot="1">
      <c r="B8" s="303" t="s">
        <v>106</v>
      </c>
      <c r="C8" s="305" t="s">
        <v>0</v>
      </c>
      <c r="D8" s="306">
        <f>E8+F8</f>
        <v>20685</v>
      </c>
      <c r="E8" s="304">
        <f>E9+E10+E11+E12+E13+E14+E15</f>
        <v>190</v>
      </c>
      <c r="F8" s="304">
        <f>F9+F10+F11+F12+F13+F14+F15</f>
        <v>20495</v>
      </c>
    </row>
    <row r="9" spans="2:6">
      <c r="B9" s="301" t="s">
        <v>107</v>
      </c>
      <c r="C9" s="307" t="s">
        <v>20</v>
      </c>
      <c r="D9" s="318">
        <f>E9+F9</f>
        <v>8200</v>
      </c>
      <c r="E9" s="312"/>
      <c r="F9" s="298">
        <f>'ЖИТЛО Д'!F5+500</f>
        <v>8200</v>
      </c>
    </row>
    <row r="10" spans="2:6">
      <c r="B10" s="299" t="s">
        <v>108</v>
      </c>
      <c r="C10" s="308" t="s">
        <v>21</v>
      </c>
      <c r="D10" s="319">
        <f t="shared" ref="D10:D52" si="0">E10+F10</f>
        <v>2695</v>
      </c>
      <c r="E10" s="313"/>
      <c r="F10" s="295">
        <f>'ЖИТЛО Д'!F11-550-2100-200-55</f>
        <v>2695</v>
      </c>
    </row>
    <row r="11" spans="2:6">
      <c r="B11" s="299" t="s">
        <v>109</v>
      </c>
      <c r="C11" s="308" t="s">
        <v>110</v>
      </c>
      <c r="D11" s="319">
        <f t="shared" si="0"/>
        <v>1000</v>
      </c>
      <c r="E11" s="313"/>
      <c r="F11" s="295">
        <f>'ЖИТЛО Д'!F19+100-200</f>
        <v>1000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3580</v>
      </c>
      <c r="E14" s="316"/>
      <c r="F14" s="295">
        <f>'ЖИТЛО Д'!F30+-30</f>
        <v>3580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148667.40000000002</v>
      </c>
      <c r="E16" s="292">
        <f>E17+E18+E19+E20+E21+E22+E23+E24+E25+E26+E27+E28+E29+E30+E35+E36+E37</f>
        <v>88472.400000000009</v>
      </c>
      <c r="F16" s="292">
        <f>F17+F18+F19+F20+F21+F22+F23+F24+F25+F26+F27+F28+F29+F30+F35+F36</f>
        <v>60195</v>
      </c>
    </row>
    <row r="17" spans="2:7">
      <c r="B17" s="301" t="s">
        <v>115</v>
      </c>
      <c r="C17" s="307" t="s">
        <v>67</v>
      </c>
      <c r="D17" s="318">
        <f t="shared" si="0"/>
        <v>10666</v>
      </c>
      <c r="E17" s="315"/>
      <c r="F17" s="298">
        <f>'Благоустрій Д'!F4+1000+2300-9600+2500-40-105</f>
        <v>10666</v>
      </c>
    </row>
    <row r="18" spans="2:7">
      <c r="B18" s="299" t="s">
        <v>116</v>
      </c>
      <c r="C18" s="308" t="s">
        <v>5</v>
      </c>
      <c r="D18" s="319">
        <f t="shared" si="0"/>
        <v>5500</v>
      </c>
      <c r="E18" s="316"/>
      <c r="F18" s="295">
        <v>5500</v>
      </c>
    </row>
    <row r="19" spans="2:7">
      <c r="B19" s="299" t="s">
        <v>117</v>
      </c>
      <c r="C19" s="308" t="s">
        <v>47</v>
      </c>
      <c r="D19" s="319">
        <f t="shared" si="0"/>
        <v>2202</v>
      </c>
      <c r="E19" s="316"/>
      <c r="F19" s="295">
        <f>'Благоустрій Д'!F19+1527-1000+475-2000+200</f>
        <v>2202</v>
      </c>
    </row>
    <row r="20" spans="2:7" ht="37.5" customHeight="1">
      <c r="B20" s="299" t="s">
        <v>118</v>
      </c>
      <c r="C20" s="310" t="s">
        <v>6</v>
      </c>
      <c r="D20" s="319">
        <f t="shared" si="0"/>
        <v>28898</v>
      </c>
      <c r="E20" s="316"/>
      <c r="F20" s="295">
        <f>'Благоустрій Д'!F26+898+0+700</f>
        <v>28898</v>
      </c>
    </row>
    <row r="21" spans="2:7" ht="34.5" customHeight="1">
      <c r="B21" s="299" t="s">
        <v>119</v>
      </c>
      <c r="C21" s="310" t="s">
        <v>7</v>
      </c>
      <c r="D21" s="319">
        <f t="shared" si="0"/>
        <v>2930</v>
      </c>
      <c r="E21" s="316"/>
      <c r="F21" s="295">
        <f>'Благоустрій Д'!F36-50-220</f>
        <v>2930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9999</v>
      </c>
      <c r="E23" s="313"/>
      <c r="F23" s="295">
        <f>10599-600</f>
        <v>9999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400</v>
      </c>
      <c r="E25" s="335">
        <f>'Благоустрій Д'!F58-100</f>
        <v>400</v>
      </c>
      <c r="F25" s="295">
        <v>0</v>
      </c>
    </row>
    <row r="26" spans="2:7">
      <c r="B26" s="299" t="s">
        <v>180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50</v>
      </c>
      <c r="E29" s="335">
        <f>'Благоустрій Д'!F59-50</f>
        <v>50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179</v>
      </c>
      <c r="F32" s="284"/>
      <c r="G32" s="422"/>
    </row>
    <row r="33" spans="2:7" s="349" customFormat="1">
      <c r="B33" s="286"/>
      <c r="C33" s="417"/>
      <c r="D33" s="420"/>
      <c r="E33" s="421"/>
      <c r="F33" s="285" t="s">
        <v>155</v>
      </c>
      <c r="G33" s="422"/>
    </row>
    <row r="34" spans="2:7">
      <c r="B34" s="307"/>
      <c r="C34" s="347"/>
      <c r="D34" s="423"/>
      <c r="E34" s="424"/>
      <c r="F34" s="287" t="s">
        <v>178</v>
      </c>
    </row>
    <row r="35" spans="2:7">
      <c r="B35" s="301" t="s">
        <v>150</v>
      </c>
      <c r="C35" s="342" t="s">
        <v>16</v>
      </c>
      <c r="D35" s="318">
        <f t="shared" si="0"/>
        <v>83045.8</v>
      </c>
      <c r="E35" s="419">
        <v>83045.8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181</v>
      </c>
      <c r="D37" s="318">
        <f t="shared" si="0"/>
        <v>260</v>
      </c>
      <c r="E37" s="359">
        <v>260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96223.95</v>
      </c>
      <c r="E39" s="293"/>
      <c r="F39" s="292">
        <f>F40+F41+F42+F43+F44+F45+F46</f>
        <v>96223.95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6209</v>
      </c>
      <c r="E43" s="316"/>
      <c r="F43" s="295">
        <f>6976-1500+500+233</f>
        <v>6209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85854.95</v>
      </c>
      <c r="E45" s="316"/>
      <c r="F45" s="295">
        <f>84887.95+967</f>
        <v>85854.95</v>
      </c>
    </row>
    <row r="46" spans="2:7" ht="19.5" thickBot="1">
      <c r="B46" s="300" t="s">
        <v>130</v>
      </c>
      <c r="C46" s="309" t="s">
        <v>176</v>
      </c>
      <c r="D46" s="320">
        <f t="shared" si="0"/>
        <v>250</v>
      </c>
      <c r="E46" s="314"/>
      <c r="F46" s="297">
        <v>250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182</v>
      </c>
      <c r="E55" s="284" t="s">
        <v>183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2020-11-05T11:05:35Z</dcterms:modified>
</cp:coreProperties>
</file>