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1785" yWindow="360" windowWidth="16830" windowHeight="10275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F19" i="13"/>
  <c r="F20"/>
  <c r="F45" l="1"/>
  <c r="F43" l="1"/>
  <c r="E29" l="1"/>
  <c r="E16" l="1"/>
  <c r="E25" l="1"/>
  <c r="F23"/>
  <c r="F21"/>
  <c r="F17"/>
  <c r="F14"/>
  <c r="F11"/>
  <c r="F10"/>
  <c r="F16" l="1"/>
  <c r="F44" l="1"/>
  <c r="F9"/>
  <c r="E7" l="1"/>
  <c r="F39"/>
  <c r="F40" l="1"/>
  <c r="F41"/>
  <c r="F42"/>
  <c r="D37"/>
  <c r="F49" l="1"/>
  <c r="F12"/>
  <c r="D44" l="1"/>
  <c r="D45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D29" i="13" s="1"/>
  <c r="F58" i="10"/>
  <c r="D25" i="13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D21"/>
  <c r="F34" i="11"/>
  <c r="D46" i="13" s="1"/>
  <c r="D23"/>
  <c r="D42"/>
  <c r="E4" i="10"/>
  <c r="E3" i="11"/>
  <c r="E36" s="1"/>
  <c r="F4"/>
  <c r="D40" i="13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D14" i="13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D11" i="13"/>
  <c r="F3" i="11"/>
  <c r="F36" s="1"/>
  <c r="F37" s="1"/>
  <c r="D39" i="13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4" i="8"/>
  <c r="F40" s="1"/>
  <c r="F3" s="1"/>
  <c r="E12" i="12"/>
  <c r="E11" s="1"/>
  <c r="C11"/>
  <c r="F21" i="10"/>
  <c r="F20" s="1"/>
  <c r="F8"/>
  <c r="F5" s="1"/>
  <c r="D9" i="13" l="1"/>
  <c r="F8"/>
  <c r="F19" i="10"/>
  <c r="D19" i="13" s="1"/>
  <c r="F4" i="10"/>
  <c r="A10"/>
  <c r="A12" s="1"/>
  <c r="E4" i="12"/>
  <c r="F51" i="13"/>
  <c r="D51" s="1"/>
  <c r="D8" l="1"/>
  <c r="D17"/>
  <c r="F47"/>
  <c r="D47" s="1"/>
  <c r="F30" i="10"/>
  <c r="F26" s="1"/>
  <c r="F55"/>
  <c r="F3" l="1"/>
  <c r="F7" i="13"/>
  <c r="D3" i="10"/>
  <c r="A6" i="8"/>
  <c r="A7" s="1"/>
  <c r="A8" s="1"/>
  <c r="A9" s="1"/>
  <c r="A10" s="1"/>
  <c r="D4"/>
  <c r="D40" s="1"/>
  <c r="D35" i="13" l="1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D16"/>
  <c r="D7" s="1"/>
</calcChain>
</file>

<file path=xl/sharedStrings.xml><?xml version="1.0" encoding="utf-8"?>
<sst xmlns="http://schemas.openxmlformats.org/spreadsheetml/2006/main" count="237" uniqueCount="184">
  <si>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</si>
  <si>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</si>
  <si>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</si>
  <si>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</si>
  <si>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</si>
  <si>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</si>
  <si>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</si>
  <si>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</si>
  <si>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</si>
  <si>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</si>
  <si>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</si>
  <si>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</si>
  <si>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</si>
  <si>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</si>
  <si>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</si>
  <si>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</si>
  <si>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</si>
  <si>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</si>
  <si>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</si>
  <si>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</si>
  <si>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</si>
  <si>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</si>
  <si>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</si>
  <si>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</si>
  <si>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</si>
  <si>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</si>
  <si>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</si>
  <si>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</si>
  <si>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</si>
  <si>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</si>
  <si>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</si>
  <si>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</si>
  <si>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</si>
  <si>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</si>
  <si>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</si>
  <si>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</si>
  <si>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</si>
  <si>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</si>
  <si>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</si>
  <si>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</si>
  <si>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</si>
  <si>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</si>
  <si>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</si>
  <si>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</si>
  <si>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</si>
  <si>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</si>
  <si>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</si>
  <si>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</si>
  <si>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</si>
  <si>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</si>
  <si>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</si>
  <si>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</si>
  <si>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</si>
  <si>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</si>
  <si>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</si>
  <si>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</si>
  <si>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</si>
  <si>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</si>
  <si>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</si>
  <si>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</si>
  <si>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</si>
  <si>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</si>
  <si>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</si>
  <si>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</si>
  <si>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</si>
  <si>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</si>
  <si>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</si>
  <si>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</si>
  <si>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</si>
  <si>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</si>
  <si>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</si>
  <si>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</si>
  <si>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</si>
  <si>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</si>
  <si>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</si>
  <si>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</si>
  <si>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</si>
  <si>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</si>
  <si>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</si>
  <si>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</si>
  <si>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</si>
  <si>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</si>
  <si>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</si>
  <si>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</si>
  <si>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</si>
  <si>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</si>
  <si>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</si>
  <si>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</si>
  <si>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</si>
  <si>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</si>
  <si>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</si>
  <si>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</si>
  <si>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</si>
  <si>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</si>
  <si>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</si>
  <si>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</si>
  <si>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</si>
  <si>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</si>
  <si>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</si>
  <si>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</si>
  <si>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</si>
  <si>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</si>
  <si>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</si>
  <si>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</si>
  <si>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</si>
  <si>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</si>
  <si>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</si>
  <si>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</si>
  <si>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</si>
  <si>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</si>
  <si>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</si>
  <si>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</si>
  <si>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</si>
  <si>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</si>
  <si>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</si>
  <si>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</si>
  <si>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</si>
  <si>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</si>
  <si>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</si>
  <si>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</si>
  <si>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</si>
  <si>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</si>
  <si>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</si>
  <si>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</si>
  <si>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</si>
  <si>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</si>
  <si>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</si>
  <si>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</si>
  <si>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</si>
  <si>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</si>
  <si>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</si>
  <si>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</si>
  <si>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</si>
  <si>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</si>
  <si>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</si>
  <si>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</si>
  <si>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</si>
  <si>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</si>
  <si>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</si>
  <si>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</si>
  <si>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</si>
  <si>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</si>
  <si>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</si>
  <si>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</si>
  <si>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</si>
  <si>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</si>
  <si>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</si>
  <si>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</si>
  <si>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</si>
  <si>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</si>
  <si>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</si>
  <si>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</si>
  <si>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</si>
  <si>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</si>
  <si>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</si>
  <si>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</si>
  <si>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</si>
  <si>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</si>
  <si>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</si>
  <si>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</si>
  <si>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</si>
  <si>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</si>
  <si>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</si>
  <si>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</si>
  <si>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</si>
  <si>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</si>
  <si>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</si>
  <si>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</si>
  <si>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</si>
  <si>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</si>
  <si>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</si>
  <si>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</si>
  <si>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</si>
  <si>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</si>
  <si>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</si>
  <si>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</si>
  <si>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</si>
  <si>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</si>
  <si>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>Продовження Додатку 1</t>
  </si>
  <si>
    <t>1.2.10.</t>
  </si>
  <si>
    <t>Охорона будівельного майданчика недобудованих багатоквартоквартирних ж/б ЖБК "Діамант" по вул.Київській,261</t>
  </si>
  <si>
    <t>Міський голова</t>
  </si>
  <si>
    <t>Ігор САПОЖКО</t>
  </si>
  <si>
    <t xml:space="preserve">11.11.2020 року
№ 2027-86-07
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</si>
</sst>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4"/>
      <c r="E1" s="425"/>
    </row>
    <row r="2" spans="1:14" ht="15.75" thickBot="1">
      <c r="B2" s="2"/>
      <c r="C2" s="89" t="s">
        <v>2</v>
      </c>
      <c r="D2" s="426" t="s">
        <v>78</v>
      </c>
      <c r="E2" s="427"/>
      <c r="F2" s="331"/>
      <c r="G2" s="428">
        <v>1216011</v>
      </c>
      <c r="H2" s="429"/>
      <c r="I2" s="429"/>
      <c r="J2" s="429"/>
      <c r="K2" s="429"/>
      <c r="L2" s="429"/>
      <c r="M2" s="430"/>
      <c r="N2" s="431" t="s">
        <v>102</v>
      </c>
    </row>
    <row r="3" spans="1:14" ht="19.5" thickBot="1">
      <c r="B3" s="6"/>
      <c r="C3" s="90" t="s">
        <v>164</v>
      </c>
      <c r="D3" s="367">
        <f>D40</f>
        <v>0</v>
      </c>
      <c r="E3" s="367">
        <f t="shared" ref="E3:F3" si="0">E40</f>
        <v>22400</v>
      </c>
      <c r="F3" s="367">
        <f t="shared" si="0"/>
        <v>22400</v>
      </c>
      <c r="G3" s="326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2"/>
    </row>
    <row r="4" spans="1:14" ht="15.75" customHeight="1" thickBot="1">
      <c r="B4" s="90">
        <v>1</v>
      </c>
      <c r="C4" s="90" t="s">
        <v>1</v>
      </c>
      <c r="D4" s="369">
        <f>D5+D11+D19+D22+D28+D30</f>
        <v>0</v>
      </c>
      <c r="E4" s="369">
        <f>E5+E11+E19+E22+E28+E30</f>
        <v>22210</v>
      </c>
      <c r="F4" s="369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3"/>
    </row>
    <row r="5" spans="1:14" s="51" customFormat="1">
      <c r="B5" s="49"/>
      <c r="C5" s="325" t="s">
        <v>20</v>
      </c>
      <c r="D5" s="368">
        <f>D6+D7+D8+D9+D10</f>
        <v>0</v>
      </c>
      <c r="E5" s="368">
        <f t="shared" ref="E5:F5" si="2">E6+E7+E8+E9+E10</f>
        <v>7700</v>
      </c>
      <c r="F5" s="368">
        <f t="shared" si="2"/>
        <v>7700</v>
      </c>
      <c r="G5" s="327"/>
      <c r="H5" s="151"/>
      <c r="I5" s="151"/>
      <c r="J5" s="151"/>
      <c r="K5" s="151"/>
      <c r="L5" s="151"/>
      <c r="M5" s="160"/>
      <c r="N5" s="321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4"/>
      <c r="E6" s="406">
        <v>500</v>
      </c>
      <c r="F6" s="332">
        <f t="shared" ref="F6:F18" si="3">D6+E6</f>
        <v>500</v>
      </c>
      <c r="G6" s="328"/>
      <c r="H6" s="66"/>
      <c r="I6" s="66"/>
      <c r="J6" s="66"/>
      <c r="K6" s="66">
        <f t="shared" ref="K6:K10" si="4">E6</f>
        <v>500</v>
      </c>
      <c r="L6" s="66"/>
      <c r="M6" s="92"/>
      <c r="N6" s="322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4"/>
      <c r="E7" s="406">
        <v>2100</v>
      </c>
      <c r="F7" s="332">
        <f t="shared" si="3"/>
        <v>2100</v>
      </c>
      <c r="G7" s="328"/>
      <c r="H7" s="66"/>
      <c r="I7" s="66"/>
      <c r="J7" s="66"/>
      <c r="K7" s="66">
        <f t="shared" si="4"/>
        <v>2100</v>
      </c>
      <c r="L7" s="66"/>
      <c r="M7" s="92"/>
      <c r="N7" s="322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4"/>
      <c r="E8" s="406">
        <v>2100</v>
      </c>
      <c r="F8" s="332">
        <f t="shared" si="3"/>
        <v>2100</v>
      </c>
      <c r="G8" s="328"/>
      <c r="H8" s="66"/>
      <c r="I8" s="66"/>
      <c r="J8" s="66"/>
      <c r="K8" s="66">
        <f t="shared" si="4"/>
        <v>2100</v>
      </c>
      <c r="L8" s="66"/>
      <c r="M8" s="92"/>
      <c r="N8" s="322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4"/>
      <c r="E9" s="406">
        <v>2100</v>
      </c>
      <c r="F9" s="332">
        <f t="shared" si="3"/>
        <v>2100</v>
      </c>
      <c r="G9" s="328"/>
      <c r="H9" s="66"/>
      <c r="I9" s="66"/>
      <c r="J9" s="66"/>
      <c r="K9" s="66">
        <f t="shared" si="4"/>
        <v>2100</v>
      </c>
      <c r="L9" s="66"/>
      <c r="M9" s="92"/>
      <c r="N9" s="322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4"/>
      <c r="E10" s="406">
        <v>900</v>
      </c>
      <c r="F10" s="332">
        <f t="shared" si="3"/>
        <v>900</v>
      </c>
      <c r="G10" s="328"/>
      <c r="H10" s="66"/>
      <c r="I10" s="66"/>
      <c r="J10" s="66"/>
      <c r="K10" s="66">
        <f t="shared" si="4"/>
        <v>900</v>
      </c>
      <c r="L10" s="66"/>
      <c r="M10" s="92"/>
      <c r="N10" s="322"/>
    </row>
    <row r="11" spans="1:14" s="51" customFormat="1">
      <c r="A11" s="49"/>
      <c r="B11" s="49"/>
      <c r="C11" s="325" t="s">
        <v>21</v>
      </c>
      <c r="D11" s="361">
        <f>D12+D13+D14+D15+D16+D17+D18</f>
        <v>0</v>
      </c>
      <c r="E11" s="329">
        <f>E12+E13+E14+E15+E16+E17+E18</f>
        <v>5600</v>
      </c>
      <c r="F11" s="329">
        <f>F12+F13+F14+F15+F16+F17+F18</f>
        <v>5600</v>
      </c>
      <c r="G11" s="328"/>
      <c r="H11" s="66"/>
      <c r="I11" s="66"/>
      <c r="J11" s="66"/>
      <c r="K11" s="66"/>
      <c r="L11" s="66"/>
      <c r="M11" s="92"/>
      <c r="N11" s="322"/>
    </row>
    <row r="12" spans="1:14" s="51" customFormat="1" ht="18.75">
      <c r="A12" s="49">
        <v>20</v>
      </c>
      <c r="B12" s="49">
        <v>1</v>
      </c>
      <c r="C12" s="52" t="s">
        <v>29</v>
      </c>
      <c r="D12" s="364"/>
      <c r="E12" s="406">
        <v>309</v>
      </c>
      <c r="F12" s="332">
        <f>D17+E12</f>
        <v>309</v>
      </c>
      <c r="G12" s="328"/>
      <c r="H12" s="66"/>
      <c r="I12" s="66"/>
      <c r="J12" s="66"/>
      <c r="K12" s="66">
        <f t="shared" ref="K12:K27" si="7">E12</f>
        <v>309</v>
      </c>
      <c r="L12" s="66"/>
      <c r="M12" s="92"/>
      <c r="N12" s="322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4"/>
      <c r="E13" s="406">
        <v>564</v>
      </c>
      <c r="F13" s="332">
        <f>D18+E13</f>
        <v>564</v>
      </c>
      <c r="G13" s="328"/>
      <c r="H13" s="66"/>
      <c r="I13" s="66"/>
      <c r="J13" s="66"/>
      <c r="K13" s="66">
        <f t="shared" si="7"/>
        <v>564</v>
      </c>
      <c r="L13" s="66"/>
      <c r="M13" s="92"/>
      <c r="N13" s="322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4"/>
      <c r="E14" s="406">
        <v>714</v>
      </c>
      <c r="F14" s="332">
        <f>D19+E14</f>
        <v>714</v>
      </c>
      <c r="G14" s="328"/>
      <c r="H14" s="66"/>
      <c r="I14" s="66"/>
      <c r="J14" s="66"/>
      <c r="K14" s="66">
        <f t="shared" si="7"/>
        <v>714</v>
      </c>
      <c r="L14" s="66"/>
      <c r="M14" s="92"/>
      <c r="N14" s="322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4"/>
      <c r="E15" s="406">
        <v>385</v>
      </c>
      <c r="F15" s="332">
        <f t="shared" si="3"/>
        <v>385</v>
      </c>
      <c r="G15" s="328"/>
      <c r="H15" s="66"/>
      <c r="I15" s="66"/>
      <c r="J15" s="66"/>
      <c r="K15" s="66">
        <f t="shared" si="7"/>
        <v>385</v>
      </c>
      <c r="L15" s="66"/>
      <c r="M15" s="92"/>
      <c r="N15" s="322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4"/>
      <c r="E16" s="406">
        <v>349</v>
      </c>
      <c r="F16" s="332">
        <f t="shared" si="3"/>
        <v>349</v>
      </c>
      <c r="G16" s="328"/>
      <c r="H16" s="66"/>
      <c r="I16" s="66"/>
      <c r="J16" s="66"/>
      <c r="K16" s="66">
        <f t="shared" si="7"/>
        <v>349</v>
      </c>
      <c r="L16" s="66"/>
      <c r="M16" s="92"/>
      <c r="N16" s="322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4"/>
      <c r="E17" s="406">
        <v>2396</v>
      </c>
      <c r="F17" s="332">
        <f t="shared" si="3"/>
        <v>2396</v>
      </c>
      <c r="G17" s="328"/>
      <c r="H17" s="66"/>
      <c r="I17" s="66"/>
      <c r="J17" s="66"/>
      <c r="K17" s="66">
        <f t="shared" si="7"/>
        <v>2396</v>
      </c>
      <c r="L17" s="66"/>
      <c r="M17" s="92"/>
      <c r="N17" s="322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4"/>
      <c r="E18" s="406">
        <v>883</v>
      </c>
      <c r="F18" s="332">
        <f t="shared" si="3"/>
        <v>883</v>
      </c>
      <c r="G18" s="328"/>
      <c r="H18" s="66"/>
      <c r="I18" s="66"/>
      <c r="J18" s="66"/>
      <c r="K18" s="66">
        <f t="shared" si="7"/>
        <v>883</v>
      </c>
      <c r="L18" s="66"/>
      <c r="M18" s="92"/>
      <c r="N18" s="322"/>
    </row>
    <row r="19" spans="1:14" s="51" customFormat="1">
      <c r="A19" s="49"/>
      <c r="B19" s="49"/>
      <c r="C19" s="325" t="s">
        <v>59</v>
      </c>
      <c r="D19" s="361">
        <f>D20+D21</f>
        <v>0</v>
      </c>
      <c r="E19" s="361">
        <f t="shared" ref="E19:F19" si="9">E20+E21</f>
        <v>1100</v>
      </c>
      <c r="F19" s="361">
        <f t="shared" si="9"/>
        <v>1100</v>
      </c>
      <c r="G19" s="328"/>
      <c r="H19" s="66"/>
      <c r="I19" s="66"/>
      <c r="J19" s="66"/>
      <c r="K19" s="66"/>
      <c r="L19" s="66"/>
      <c r="M19" s="92"/>
      <c r="N19" s="322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161</v>
      </c>
      <c r="D20" s="364"/>
      <c r="E20" s="328">
        <v>635</v>
      </c>
      <c r="F20" s="332">
        <f t="shared" ref="F20:F21" si="10">D20+E20</f>
        <v>635</v>
      </c>
      <c r="G20" s="328"/>
      <c r="H20" s="66"/>
      <c r="I20" s="66"/>
      <c r="J20" s="66"/>
      <c r="K20" s="66">
        <f t="shared" ref="K20:K21" si="11">E20</f>
        <v>635</v>
      </c>
      <c r="L20" s="66"/>
      <c r="M20" s="92"/>
      <c r="N20" s="322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162</v>
      </c>
      <c r="D21" s="364"/>
      <c r="E21" s="328">
        <v>465</v>
      </c>
      <c r="F21" s="332">
        <f t="shared" si="10"/>
        <v>465</v>
      </c>
      <c r="G21" s="328"/>
      <c r="H21" s="66"/>
      <c r="I21" s="66"/>
      <c r="J21" s="66"/>
      <c r="K21" s="66">
        <f t="shared" si="11"/>
        <v>465</v>
      </c>
      <c r="L21" s="66"/>
      <c r="M21" s="92"/>
      <c r="N21" s="322"/>
    </row>
    <row r="22" spans="1:14" s="51" customFormat="1">
      <c r="A22" s="49"/>
      <c r="B22" s="49"/>
      <c r="C22" s="325" t="s">
        <v>9</v>
      </c>
      <c r="D22" s="361">
        <f>D23+D24+D25+D26+D27</f>
        <v>0</v>
      </c>
      <c r="E22" s="361">
        <f t="shared" ref="E22:F22" si="13">E23+E24+E25+E26+E27</f>
        <v>4200</v>
      </c>
      <c r="F22" s="361">
        <f t="shared" si="13"/>
        <v>4200</v>
      </c>
      <c r="G22" s="328"/>
      <c r="H22" s="66"/>
      <c r="I22" s="66"/>
      <c r="J22" s="66"/>
      <c r="K22" s="66"/>
      <c r="L22" s="66"/>
      <c r="M22" s="92"/>
      <c r="N22" s="322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4"/>
      <c r="E23" s="328">
        <v>300</v>
      </c>
      <c r="F23" s="332">
        <f t="shared" ref="F23:F39" si="14">D23+E23</f>
        <v>300</v>
      </c>
      <c r="G23" s="328"/>
      <c r="H23" s="66"/>
      <c r="I23" s="66"/>
      <c r="J23" s="66"/>
      <c r="K23" s="66">
        <f t="shared" si="7"/>
        <v>300</v>
      </c>
      <c r="L23" s="66"/>
      <c r="M23" s="92"/>
      <c r="N23" s="322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4"/>
      <c r="E24" s="328">
        <v>1100</v>
      </c>
      <c r="F24" s="332">
        <f t="shared" si="14"/>
        <v>1100</v>
      </c>
      <c r="G24" s="328"/>
      <c r="H24" s="66"/>
      <c r="I24" s="66"/>
      <c r="J24" s="66"/>
      <c r="K24" s="66">
        <f t="shared" si="7"/>
        <v>1100</v>
      </c>
      <c r="L24" s="66"/>
      <c r="M24" s="92"/>
      <c r="N24" s="322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4"/>
      <c r="E25" s="328">
        <v>300</v>
      </c>
      <c r="F25" s="332">
        <f t="shared" si="14"/>
        <v>300</v>
      </c>
      <c r="G25" s="328"/>
      <c r="H25" s="66"/>
      <c r="I25" s="66"/>
      <c r="J25" s="66"/>
      <c r="K25" s="66">
        <f t="shared" si="7"/>
        <v>300</v>
      </c>
      <c r="L25" s="66"/>
      <c r="M25" s="92"/>
      <c r="N25" s="322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4"/>
      <c r="E26" s="328">
        <v>1100</v>
      </c>
      <c r="F26" s="332">
        <f t="shared" si="14"/>
        <v>1100</v>
      </c>
      <c r="G26" s="328"/>
      <c r="H26" s="66"/>
      <c r="I26" s="66"/>
      <c r="J26" s="66"/>
      <c r="K26" s="66">
        <f t="shared" si="7"/>
        <v>1100</v>
      </c>
      <c r="L26" s="66"/>
      <c r="M26" s="92"/>
      <c r="N26" s="322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4"/>
      <c r="E27" s="328">
        <v>1400</v>
      </c>
      <c r="F27" s="332">
        <f t="shared" si="14"/>
        <v>1400</v>
      </c>
      <c r="G27" s="328"/>
      <c r="H27" s="66"/>
      <c r="I27" s="66"/>
      <c r="J27" s="66"/>
      <c r="K27" s="66">
        <f t="shared" si="7"/>
        <v>1400</v>
      </c>
      <c r="L27" s="66"/>
      <c r="M27" s="92"/>
      <c r="N27" s="322"/>
    </row>
    <row r="28" spans="1:14" s="54" customFormat="1">
      <c r="A28" s="49"/>
      <c r="B28" s="53"/>
      <c r="C28" s="325" t="s">
        <v>10</v>
      </c>
      <c r="D28" s="361">
        <f>D29</f>
        <v>0</v>
      </c>
      <c r="E28" s="361">
        <f t="shared" ref="E28:F28" si="17">E29</f>
        <v>0</v>
      </c>
      <c r="F28" s="361">
        <f t="shared" si="17"/>
        <v>0</v>
      </c>
      <c r="G28" s="329"/>
      <c r="H28" s="50"/>
      <c r="I28" s="50"/>
      <c r="J28" s="50"/>
      <c r="K28" s="50"/>
      <c r="L28" s="50"/>
      <c r="M28" s="91"/>
      <c r="N28" s="323"/>
    </row>
    <row r="29" spans="1:14" s="51" customFormat="1" ht="18.75">
      <c r="A29" s="49">
        <v>85</v>
      </c>
      <c r="B29" s="49">
        <v>1</v>
      </c>
      <c r="C29" s="19"/>
      <c r="D29" s="364"/>
      <c r="E29" s="362"/>
      <c r="F29" s="332">
        <f t="shared" si="14"/>
        <v>0</v>
      </c>
      <c r="G29" s="328"/>
      <c r="H29" s="66"/>
      <c r="I29" s="66"/>
      <c r="J29" s="66"/>
      <c r="K29" s="66">
        <f t="shared" ref="K29" si="18">E29</f>
        <v>0</v>
      </c>
      <c r="L29" s="66"/>
      <c r="M29" s="92"/>
      <c r="N29" s="322"/>
    </row>
    <row r="30" spans="1:14" s="54" customFormat="1">
      <c r="A30" s="49"/>
      <c r="B30" s="53"/>
      <c r="C30" s="325" t="s">
        <v>4</v>
      </c>
      <c r="D30" s="361">
        <f>D31+D32+D33+D34+D35</f>
        <v>0</v>
      </c>
      <c r="E30" s="361">
        <f t="shared" ref="E30:F30" si="19">E31+E32+E33+E34+E35</f>
        <v>3610</v>
      </c>
      <c r="F30" s="361">
        <f t="shared" si="19"/>
        <v>3610</v>
      </c>
      <c r="G30" s="329"/>
      <c r="H30" s="50"/>
      <c r="I30" s="50"/>
      <c r="J30" s="50"/>
      <c r="K30" s="50"/>
      <c r="L30" s="50"/>
      <c r="M30" s="91"/>
      <c r="N30" s="323"/>
    </row>
    <row r="31" spans="1:14" s="51" customFormat="1" ht="18.75">
      <c r="A31" s="49">
        <v>105</v>
      </c>
      <c r="B31" s="49">
        <v>1</v>
      </c>
      <c r="C31" s="16" t="s">
        <v>101</v>
      </c>
      <c r="D31" s="364"/>
      <c r="E31" s="328">
        <v>354</v>
      </c>
      <c r="F31" s="332">
        <f t="shared" si="14"/>
        <v>354</v>
      </c>
      <c r="G31" s="328"/>
      <c r="H31" s="66"/>
      <c r="I31" s="66"/>
      <c r="J31" s="66"/>
      <c r="K31" s="66">
        <f t="shared" ref="K31:K35" si="20">E31</f>
        <v>354</v>
      </c>
      <c r="L31" s="66"/>
      <c r="M31" s="92"/>
      <c r="N31" s="322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4"/>
      <c r="E32" s="328">
        <v>448</v>
      </c>
      <c r="F32" s="332">
        <f t="shared" si="14"/>
        <v>448</v>
      </c>
      <c r="G32" s="328"/>
      <c r="H32" s="66"/>
      <c r="I32" s="66"/>
      <c r="J32" s="66"/>
      <c r="K32" s="66">
        <f t="shared" si="20"/>
        <v>448</v>
      </c>
      <c r="L32" s="66"/>
      <c r="M32" s="92"/>
      <c r="N32" s="322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4"/>
      <c r="E33" s="328">
        <v>1982</v>
      </c>
      <c r="F33" s="332">
        <f t="shared" si="14"/>
        <v>1982</v>
      </c>
      <c r="G33" s="328"/>
      <c r="H33" s="66"/>
      <c r="I33" s="66"/>
      <c r="J33" s="66"/>
      <c r="K33" s="66">
        <f t="shared" si="20"/>
        <v>1982</v>
      </c>
      <c r="L33" s="66"/>
      <c r="M33" s="92"/>
      <c r="N33" s="322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4"/>
      <c r="E34" s="328">
        <v>265</v>
      </c>
      <c r="F34" s="332">
        <f t="shared" si="14"/>
        <v>265</v>
      </c>
      <c r="G34" s="328"/>
      <c r="H34" s="66"/>
      <c r="I34" s="66"/>
      <c r="J34" s="66"/>
      <c r="K34" s="66">
        <f t="shared" si="20"/>
        <v>265</v>
      </c>
      <c r="L34" s="66"/>
      <c r="M34" s="92"/>
      <c r="N34" s="322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163</v>
      </c>
      <c r="D35" s="364"/>
      <c r="E35" s="328">
        <v>561</v>
      </c>
      <c r="F35" s="332">
        <f t="shared" si="14"/>
        <v>561</v>
      </c>
      <c r="G35" s="328"/>
      <c r="H35" s="66"/>
      <c r="I35" s="66"/>
      <c r="J35" s="66"/>
      <c r="K35" s="66">
        <f t="shared" si="20"/>
        <v>561</v>
      </c>
      <c r="L35" s="66"/>
      <c r="M35" s="92"/>
      <c r="N35" s="322"/>
    </row>
    <row r="36" spans="1:14" s="51" customFormat="1" ht="15.75" thickBot="1">
      <c r="C36" s="373" t="s">
        <v>3</v>
      </c>
      <c r="D36" s="374">
        <f>D37+D38+D39</f>
        <v>0</v>
      </c>
      <c r="E36" s="374">
        <f t="shared" ref="E36:F36" si="22">E37+E38+E39</f>
        <v>190</v>
      </c>
      <c r="F36" s="374">
        <f t="shared" si="22"/>
        <v>190</v>
      </c>
      <c r="G36" s="328"/>
      <c r="H36" s="66"/>
      <c r="I36" s="66"/>
      <c r="J36" s="66"/>
      <c r="K36" s="66"/>
      <c r="L36" s="66"/>
      <c r="M36" s="92"/>
      <c r="N36" s="322"/>
    </row>
    <row r="37" spans="1:14" s="51" customFormat="1" ht="18.75">
      <c r="C37" s="370" t="s">
        <v>64</v>
      </c>
      <c r="D37" s="375"/>
      <c r="E37" s="371">
        <v>190</v>
      </c>
      <c r="F37" s="372">
        <f t="shared" si="14"/>
        <v>190</v>
      </c>
      <c r="G37" s="328">
        <f>E37</f>
        <v>190</v>
      </c>
      <c r="H37" s="66"/>
      <c r="I37" s="66"/>
      <c r="J37" s="66"/>
      <c r="K37" s="66"/>
      <c r="L37" s="66"/>
      <c r="M37" s="92"/>
      <c r="N37" s="322"/>
    </row>
    <row r="38" spans="1:14" s="51" customFormat="1" ht="18.75">
      <c r="C38" s="205" t="s">
        <v>65</v>
      </c>
      <c r="D38" s="365"/>
      <c r="E38" s="328"/>
      <c r="F38" s="332">
        <f t="shared" si="14"/>
        <v>0</v>
      </c>
      <c r="G38" s="328"/>
      <c r="H38" s="66">
        <f>E38</f>
        <v>0</v>
      </c>
      <c r="I38" s="66"/>
      <c r="J38" s="66"/>
      <c r="K38" s="66"/>
      <c r="L38" s="66"/>
      <c r="M38" s="92"/>
      <c r="N38" s="322"/>
    </row>
    <row r="39" spans="1:14" s="51" customFormat="1" ht="31.5" thickBot="1">
      <c r="C39" s="164" t="s">
        <v>91</v>
      </c>
      <c r="D39" s="365"/>
      <c r="E39" s="328"/>
      <c r="F39" s="332">
        <f t="shared" si="14"/>
        <v>0</v>
      </c>
      <c r="G39" s="330"/>
      <c r="H39" s="152">
        <f>E39</f>
        <v>0</v>
      </c>
      <c r="I39" s="152"/>
      <c r="J39" s="152"/>
      <c r="K39" s="152"/>
      <c r="L39" s="152"/>
      <c r="M39" s="161"/>
      <c r="N39" s="324"/>
    </row>
    <row r="40" spans="1:14" ht="15.75" thickBot="1">
      <c r="D40" s="366">
        <f>D4+D36</f>
        <v>0</v>
      </c>
      <c r="E40" s="363">
        <f>E4+E36</f>
        <v>22400</v>
      </c>
      <c r="F40" s="363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4" t="s">
        <v>78</v>
      </c>
      <c r="E1" s="434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5">
        <v>1217461</v>
      </c>
      <c r="H2" s="436"/>
      <c r="I2" s="437"/>
      <c r="J2" s="438"/>
      <c r="K2" s="439">
        <v>1216030</v>
      </c>
      <c r="L2" s="440"/>
      <c r="M2" s="440"/>
      <c r="N2" s="440"/>
      <c r="O2" s="440"/>
      <c r="P2" s="440"/>
      <c r="Q2" s="441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2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7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160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6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6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5">
        <f>D54+D55+D56+D57+D58+D59+D60+D61+D62+D63+D64</f>
        <v>0</v>
      </c>
      <c r="E53" s="345">
        <f>E54+E55+E56+E57+E58+E59+E60+E61+E62+E63+E64</f>
        <v>75562.400000000009</v>
      </c>
      <c r="F53" s="345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7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8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154</v>
      </c>
      <c r="D62" s="63"/>
      <c r="E62" s="13">
        <v>0</v>
      </c>
      <c r="F62" s="353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2"/>
      <c r="D63" s="63"/>
      <c r="E63" s="13"/>
      <c r="F63" s="353">
        <f t="shared" si="43"/>
        <v>0</v>
      </c>
      <c r="G63" s="349"/>
      <c r="H63" s="349"/>
      <c r="I63" s="349"/>
      <c r="J63" s="350"/>
      <c r="K63" s="351"/>
      <c r="L63" s="12">
        <f t="shared" ref="L63:L64" si="45">E63</f>
        <v>0</v>
      </c>
      <c r="M63" s="349"/>
      <c r="N63" s="349"/>
      <c r="O63" s="349"/>
      <c r="P63" s="349"/>
      <c r="Q63" s="348"/>
    </row>
    <row r="64" spans="1:17" ht="16.5" thickBot="1">
      <c r="B64" s="2"/>
      <c r="C64" s="352"/>
      <c r="D64" s="63"/>
      <c r="E64" s="13"/>
      <c r="F64" s="353">
        <f t="shared" si="43"/>
        <v>0</v>
      </c>
      <c r="G64" s="349"/>
      <c r="H64" s="349"/>
      <c r="I64" s="349"/>
      <c r="J64" s="350"/>
      <c r="K64" s="351"/>
      <c r="L64" s="12">
        <f t="shared" si="45"/>
        <v>0</v>
      </c>
      <c r="M64" s="349"/>
      <c r="N64" s="349"/>
      <c r="O64" s="349"/>
      <c r="P64" s="349"/>
      <c r="Q64" s="348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5"/>
      <c r="B1" s="396"/>
      <c r="C1" s="178" t="s">
        <v>2</v>
      </c>
      <c r="D1" s="447" t="s">
        <v>78</v>
      </c>
      <c r="E1" s="447"/>
      <c r="F1" s="179"/>
      <c r="G1" s="448">
        <v>1217321</v>
      </c>
      <c r="H1" s="449"/>
      <c r="I1" s="450"/>
      <c r="J1" s="443">
        <v>1217323</v>
      </c>
      <c r="K1" s="444"/>
      <c r="L1" s="451"/>
      <c r="M1" s="443">
        <v>1217324</v>
      </c>
      <c r="N1" s="444"/>
      <c r="O1" s="451"/>
      <c r="P1" s="443">
        <v>1217325</v>
      </c>
      <c r="Q1" s="444"/>
      <c r="R1" s="451"/>
      <c r="S1" s="443">
        <v>1217330</v>
      </c>
      <c r="T1" s="444"/>
      <c r="U1" s="444"/>
      <c r="V1" s="253">
        <v>1216030</v>
      </c>
      <c r="W1" s="445" t="s">
        <v>103</v>
      </c>
    </row>
    <row r="2" spans="1:23" ht="16.5" thickBot="1">
      <c r="A2" s="397">
        <v>1</v>
      </c>
      <c r="B2" s="398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6"/>
    </row>
    <row r="3" spans="1:23" s="11" customFormat="1" ht="16.5" thickBot="1">
      <c r="A3" s="399"/>
      <c r="B3" s="400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1"/>
      <c r="B4" s="402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3"/>
      <c r="B7" s="404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156</v>
      </c>
      <c r="D8" s="222"/>
      <c r="E8" s="15">
        <v>900</v>
      </c>
      <c r="F8" s="378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157</v>
      </c>
      <c r="D9" s="222"/>
      <c r="E9" s="15">
        <v>900</v>
      </c>
      <c r="F9" s="378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158</v>
      </c>
      <c r="D10" s="222"/>
      <c r="E10" s="15">
        <v>900</v>
      </c>
      <c r="F10" s="378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1"/>
      <c r="B11" s="402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166</v>
      </c>
      <c r="D12" s="223">
        <v>0</v>
      </c>
      <c r="E12" s="86">
        <v>0</v>
      </c>
      <c r="F12" s="379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1"/>
      <c r="B13" s="402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167</v>
      </c>
      <c r="D14" s="222"/>
      <c r="E14" s="15">
        <v>1806</v>
      </c>
      <c r="F14" s="380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09" t="s">
        <v>173</v>
      </c>
      <c r="D15" s="222"/>
      <c r="E15" s="15">
        <v>1500</v>
      </c>
      <c r="F15" s="380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172</v>
      </c>
      <c r="D16" s="223"/>
      <c r="E16" s="86">
        <v>1000</v>
      </c>
      <c r="F16" s="379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1"/>
      <c r="B17" s="402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1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1"/>
      <c r="B19" s="402"/>
      <c r="C19" s="204" t="s">
        <v>69</v>
      </c>
      <c r="D19" s="359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169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2" t="s">
        <v>168</v>
      </c>
      <c r="D23" s="383"/>
      <c r="E23" s="384">
        <v>700</v>
      </c>
      <c r="F23" s="173">
        <f t="shared" si="9"/>
        <v>700</v>
      </c>
      <c r="G23" s="385"/>
      <c r="H23" s="391">
        <f t="shared" si="10"/>
        <v>700</v>
      </c>
      <c r="I23" s="387"/>
      <c r="J23" s="388"/>
      <c r="K23" s="74"/>
      <c r="L23" s="135"/>
      <c r="M23" s="388"/>
      <c r="N23" s="74"/>
      <c r="O23" s="135"/>
      <c r="P23" s="388"/>
      <c r="Q23" s="74"/>
      <c r="R23" s="135"/>
      <c r="S23" s="388"/>
      <c r="T23" s="74"/>
      <c r="U23" s="387"/>
      <c r="V23" s="389"/>
      <c r="W23" s="390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171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2" t="s">
        <v>170</v>
      </c>
      <c r="D29" s="383"/>
      <c r="E29" s="384">
        <v>1500</v>
      </c>
      <c r="F29" s="173">
        <f t="shared" si="9"/>
        <v>1500</v>
      </c>
      <c r="G29" s="385"/>
      <c r="H29" s="386">
        <f>E29</f>
        <v>1500</v>
      </c>
      <c r="I29" s="387"/>
      <c r="J29" s="388"/>
      <c r="K29" s="74"/>
      <c r="L29" s="135"/>
      <c r="M29" s="388"/>
      <c r="N29" s="74"/>
      <c r="O29" s="135"/>
      <c r="P29" s="388"/>
      <c r="Q29" s="74"/>
      <c r="R29" s="135"/>
      <c r="S29" s="388"/>
      <c r="T29" s="74"/>
      <c r="U29" s="387"/>
      <c r="V29" s="389"/>
      <c r="W29" s="390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175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7"/>
      <c r="E33" s="86"/>
      <c r="F33" s="408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1"/>
      <c r="B34" s="402"/>
      <c r="C34" s="204" t="s">
        <v>14</v>
      </c>
      <c r="D34" s="359">
        <f>D35</f>
        <v>0</v>
      </c>
      <c r="E34" s="85">
        <f t="shared" ref="E34:F34" si="15">E35</f>
        <v>0</v>
      </c>
      <c r="F34" s="360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5"/>
      <c r="B37" s="405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8">
        <v>1217321</v>
      </c>
      <c r="G1" s="449"/>
      <c r="H1" s="450"/>
      <c r="I1" s="448">
        <v>1217330</v>
      </c>
      <c r="J1" s="449"/>
      <c r="K1" s="450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2">
        <f>D4</f>
        <v>0</v>
      </c>
    </row>
    <row r="16" spans="1:11" s="1" customFormat="1" ht="15.75">
      <c r="A16" s="40"/>
      <c r="B16" s="41"/>
      <c r="C16" s="42"/>
      <c r="I16" s="393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2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zoomScale="60" zoomScaleNormal="100" workbookViewId="0">
      <selection activeCell="C33" sqref="C33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5"/>
  </cols>
  <sheetData>
    <row r="2" spans="2:6">
      <c r="F2" s="284" t="s">
        <v>177</v>
      </c>
    </row>
    <row r="3" spans="2:6">
      <c r="F3" s="285" t="s">
        <v>155</v>
      </c>
    </row>
    <row r="4" spans="2:6" ht="59.25" customHeight="1">
      <c r="E4" s="286"/>
      <c r="F4" s="416" t="s">
        <v>183</v>
      </c>
    </row>
    <row r="5" spans="2:6" ht="19.5" thickBot="1">
      <c r="D5" s="286"/>
      <c r="E5" s="286"/>
      <c r="F5" s="286"/>
    </row>
    <row r="6" spans="2:6" ht="58.5" customHeight="1" thickBot="1">
      <c r="B6" s="289"/>
      <c r="C6" s="290" t="s">
        <v>104</v>
      </c>
      <c r="D6" s="342" t="s">
        <v>174</v>
      </c>
      <c r="E6" s="344" t="s">
        <v>142</v>
      </c>
      <c r="F6" s="343" t="s">
        <v>143</v>
      </c>
    </row>
    <row r="7" spans="2:6" ht="19.5" thickBot="1">
      <c r="B7" s="289"/>
      <c r="C7" s="290" t="s">
        <v>105</v>
      </c>
      <c r="D7" s="293">
        <f>D8+D16+D39+D47</f>
        <v>361276.35000000003</v>
      </c>
      <c r="E7" s="293">
        <f>E8+E16+E39+E47</f>
        <v>88662.400000000009</v>
      </c>
      <c r="F7" s="293">
        <f>F8+F16+F39+F47</f>
        <v>272613.95</v>
      </c>
    </row>
    <row r="8" spans="2:6" ht="19.5" thickBot="1">
      <c r="B8" s="302" t="s">
        <v>106</v>
      </c>
      <c r="C8" s="304" t="s">
        <v>0</v>
      </c>
      <c r="D8" s="305">
        <f>E8+F8</f>
        <v>20685</v>
      </c>
      <c r="E8" s="303">
        <f>E9+E10+E11+E12+E13+E14+E15</f>
        <v>190</v>
      </c>
      <c r="F8" s="303">
        <f>F9+F10+F11+F12+F13+F14+F15</f>
        <v>20495</v>
      </c>
    </row>
    <row r="9" spans="2:6">
      <c r="B9" s="300" t="s">
        <v>107</v>
      </c>
      <c r="C9" s="306" t="s">
        <v>20</v>
      </c>
      <c r="D9" s="317">
        <f>E9+F9</f>
        <v>8200</v>
      </c>
      <c r="E9" s="311"/>
      <c r="F9" s="297">
        <f>'ЖИТЛО Д'!F5+500</f>
        <v>8200</v>
      </c>
    </row>
    <row r="10" spans="2:6">
      <c r="B10" s="298" t="s">
        <v>108</v>
      </c>
      <c r="C10" s="307" t="s">
        <v>21</v>
      </c>
      <c r="D10" s="318">
        <f t="shared" ref="D10:D52" si="0">E10+F10</f>
        <v>2695</v>
      </c>
      <c r="E10" s="312"/>
      <c r="F10" s="294">
        <f>'ЖИТЛО Д'!F11-550-2100-200-55</f>
        <v>2695</v>
      </c>
    </row>
    <row r="11" spans="2:6">
      <c r="B11" s="298" t="s">
        <v>109</v>
      </c>
      <c r="C11" s="307" t="s">
        <v>110</v>
      </c>
      <c r="D11" s="318">
        <f t="shared" si="0"/>
        <v>1000</v>
      </c>
      <c r="E11" s="312"/>
      <c r="F11" s="294">
        <f>'ЖИТЛО Д'!F19+100-200</f>
        <v>1000</v>
      </c>
    </row>
    <row r="12" spans="2:6">
      <c r="B12" s="298" t="s">
        <v>111</v>
      </c>
      <c r="C12" s="307" t="s">
        <v>9</v>
      </c>
      <c r="D12" s="318">
        <f t="shared" si="0"/>
        <v>5020</v>
      </c>
      <c r="E12" s="312"/>
      <c r="F12" s="294">
        <f>'ЖИТЛО Д'!F22+50+770</f>
        <v>5020</v>
      </c>
    </row>
    <row r="13" spans="2:6">
      <c r="B13" s="298" t="s">
        <v>112</v>
      </c>
      <c r="C13" s="307" t="s">
        <v>10</v>
      </c>
      <c r="D13" s="318">
        <f t="shared" si="0"/>
        <v>0</v>
      </c>
      <c r="E13" s="312"/>
      <c r="F13" s="294">
        <f>'ЖИТЛО Д'!F28</f>
        <v>0</v>
      </c>
    </row>
    <row r="14" spans="2:6">
      <c r="B14" s="298" t="s">
        <v>113</v>
      </c>
      <c r="C14" s="307" t="s">
        <v>4</v>
      </c>
      <c r="D14" s="318">
        <f t="shared" si="0"/>
        <v>3580</v>
      </c>
      <c r="E14" s="315"/>
      <c r="F14" s="294">
        <f>'ЖИТЛО Д'!F30+-30</f>
        <v>3580</v>
      </c>
    </row>
    <row r="15" spans="2:6" ht="19.5" thickBot="1">
      <c r="B15" s="298" t="s">
        <v>144</v>
      </c>
      <c r="C15" s="309" t="s">
        <v>139</v>
      </c>
      <c r="D15" s="318">
        <f t="shared" ref="D15" si="1">E15+F15</f>
        <v>190</v>
      </c>
      <c r="E15" s="315">
        <f>'ЖИТЛО Д'!F37</f>
        <v>190</v>
      </c>
      <c r="F15" s="294">
        <v>0</v>
      </c>
    </row>
    <row r="16" spans="2:6" ht="19.5" thickBot="1">
      <c r="B16" s="289" t="s">
        <v>114</v>
      </c>
      <c r="C16" s="290" t="s">
        <v>66</v>
      </c>
      <c r="D16" s="293">
        <f t="shared" si="0"/>
        <v>163067.40000000002</v>
      </c>
      <c r="E16" s="291">
        <f>E17+E18+E19+E20+E21+E22+E23+E24+E25+E26+E27+E28+E29+E30+E35+E36+E37</f>
        <v>88472.400000000009</v>
      </c>
      <c r="F16" s="291">
        <f>F17+F18+F19+F20+F21+F22+F23+F24+F25+F26+F27+F28+F29+F30+F35+F36</f>
        <v>74595</v>
      </c>
    </row>
    <row r="17" spans="2:7">
      <c r="B17" s="300" t="s">
        <v>115</v>
      </c>
      <c r="C17" s="306" t="s">
        <v>67</v>
      </c>
      <c r="D17" s="317">
        <f t="shared" si="0"/>
        <v>10666</v>
      </c>
      <c r="E17" s="314"/>
      <c r="F17" s="297">
        <f>'Благоустрій Д'!F4+1000+2300-9600+2500-40-105</f>
        <v>10666</v>
      </c>
    </row>
    <row r="18" spans="2:7">
      <c r="B18" s="298" t="s">
        <v>116</v>
      </c>
      <c r="C18" s="307" t="s">
        <v>5</v>
      </c>
      <c r="D18" s="318">
        <f t="shared" si="0"/>
        <v>5500</v>
      </c>
      <c r="E18" s="315"/>
      <c r="F18" s="294">
        <v>5500</v>
      </c>
    </row>
    <row r="19" spans="2:7">
      <c r="B19" s="298" t="s">
        <v>117</v>
      </c>
      <c r="C19" s="307" t="s">
        <v>47</v>
      </c>
      <c r="D19" s="318">
        <f t="shared" si="0"/>
        <v>15902</v>
      </c>
      <c r="E19" s="315"/>
      <c r="F19" s="294">
        <f>'Благоустрій Д'!F19+1527-1000+475-2000+200+13500+200</f>
        <v>15902</v>
      </c>
    </row>
    <row r="20" spans="2:7" ht="37.5" customHeight="1">
      <c r="B20" s="298" t="s">
        <v>118</v>
      </c>
      <c r="C20" s="309" t="s">
        <v>6</v>
      </c>
      <c r="D20" s="318">
        <f t="shared" si="0"/>
        <v>29598</v>
      </c>
      <c r="E20" s="315"/>
      <c r="F20" s="294">
        <f>'Благоустрій Д'!F26+898+0+700+700</f>
        <v>29598</v>
      </c>
    </row>
    <row r="21" spans="2:7" ht="34.5" customHeight="1">
      <c r="B21" s="298" t="s">
        <v>119</v>
      </c>
      <c r="C21" s="309" t="s">
        <v>7</v>
      </c>
      <c r="D21" s="318">
        <f t="shared" si="0"/>
        <v>2930</v>
      </c>
      <c r="E21" s="315"/>
      <c r="F21" s="294">
        <f>'Благоустрій Д'!F36-50-220</f>
        <v>2930</v>
      </c>
    </row>
    <row r="22" spans="2:7">
      <c r="B22" s="298" t="s">
        <v>120</v>
      </c>
      <c r="C22" s="307" t="s">
        <v>90</v>
      </c>
      <c r="D22" s="318">
        <f t="shared" si="0"/>
        <v>0</v>
      </c>
      <c r="E22" s="312"/>
      <c r="F22" s="294">
        <f>'Благоустрій Д'!F42</f>
        <v>0</v>
      </c>
    </row>
    <row r="23" spans="2:7">
      <c r="B23" s="298" t="s">
        <v>121</v>
      </c>
      <c r="C23" s="307" t="s">
        <v>11</v>
      </c>
      <c r="D23" s="318">
        <f t="shared" si="0"/>
        <v>9999</v>
      </c>
      <c r="E23" s="312"/>
      <c r="F23" s="294">
        <f>10599-600</f>
        <v>9999</v>
      </c>
    </row>
    <row r="24" spans="2:7">
      <c r="B24" s="298" t="s">
        <v>145</v>
      </c>
      <c r="C24" s="309" t="s">
        <v>18</v>
      </c>
      <c r="D24" s="318">
        <f t="shared" si="0"/>
        <v>0</v>
      </c>
      <c r="E24" s="334">
        <f>'Благоустрій Д'!F57</f>
        <v>0</v>
      </c>
      <c r="F24" s="294">
        <v>0</v>
      </c>
    </row>
    <row r="25" spans="2:7" ht="21" customHeight="1">
      <c r="B25" s="298" t="s">
        <v>146</v>
      </c>
      <c r="C25" s="309" t="s">
        <v>19</v>
      </c>
      <c r="D25" s="318">
        <f t="shared" si="0"/>
        <v>400</v>
      </c>
      <c r="E25" s="334">
        <f>'Благоустрій Д'!F58-100</f>
        <v>400</v>
      </c>
      <c r="F25" s="294">
        <v>0</v>
      </c>
    </row>
    <row r="26" spans="2:7">
      <c r="B26" s="298" t="s">
        <v>179</v>
      </c>
      <c r="C26" s="309" t="s">
        <v>89</v>
      </c>
      <c r="D26" s="318">
        <f t="shared" si="0"/>
        <v>0</v>
      </c>
      <c r="E26" s="334">
        <f>'Благоустрій Д'!F60</f>
        <v>0</v>
      </c>
      <c r="F26" s="294">
        <v>0</v>
      </c>
    </row>
    <row r="27" spans="2:7" ht="22.5" customHeight="1">
      <c r="B27" s="298" t="s">
        <v>147</v>
      </c>
      <c r="C27" s="309" t="s">
        <v>140</v>
      </c>
      <c r="D27" s="318">
        <f t="shared" si="0"/>
        <v>0</v>
      </c>
      <c r="E27" s="334">
        <f>'Благоустрій Д'!F61</f>
        <v>0</v>
      </c>
      <c r="F27" s="294">
        <v>0</v>
      </c>
    </row>
    <row r="28" spans="2:7" ht="34.5" customHeight="1" thickBot="1">
      <c r="B28" s="298" t="s">
        <v>165</v>
      </c>
      <c r="C28" s="340" t="s">
        <v>153</v>
      </c>
      <c r="D28" s="318">
        <f t="shared" si="0"/>
        <v>0</v>
      </c>
      <c r="E28" s="334">
        <f>'Благоустрій Д'!F62</f>
        <v>0</v>
      </c>
      <c r="F28" s="294">
        <v>0</v>
      </c>
    </row>
    <row r="29" spans="2:7" ht="75">
      <c r="B29" s="298" t="s">
        <v>148</v>
      </c>
      <c r="C29" s="347" t="s">
        <v>141</v>
      </c>
      <c r="D29" s="318">
        <f t="shared" si="0"/>
        <v>50</v>
      </c>
      <c r="E29" s="334">
        <f>'Благоустрій Д'!F59-50</f>
        <v>50</v>
      </c>
      <c r="F29" s="294">
        <v>0</v>
      </c>
    </row>
    <row r="30" spans="2:7" ht="37.5">
      <c r="B30" s="299" t="s">
        <v>149</v>
      </c>
      <c r="C30" s="416" t="s">
        <v>60</v>
      </c>
      <c r="D30" s="319">
        <f t="shared" si="0"/>
        <v>4400</v>
      </c>
      <c r="E30" s="417">
        <f>'Благоустрій Д'!F54</f>
        <v>4400</v>
      </c>
      <c r="F30" s="296">
        <v>0</v>
      </c>
    </row>
    <row r="31" spans="2:7" s="348" customFormat="1">
      <c r="B31" s="286"/>
      <c r="C31" s="416"/>
      <c r="D31" s="419"/>
      <c r="E31" s="420"/>
      <c r="F31" s="419"/>
      <c r="G31" s="421"/>
    </row>
    <row r="32" spans="2:7" s="348" customFormat="1">
      <c r="B32" s="286"/>
      <c r="C32" s="416"/>
      <c r="D32" s="419"/>
      <c r="E32" s="284" t="s">
        <v>178</v>
      </c>
      <c r="F32" s="284"/>
      <c r="G32" s="421"/>
    </row>
    <row r="33" spans="2:7" s="348" customFormat="1">
      <c r="B33" s="286"/>
      <c r="C33" s="416"/>
      <c r="D33" s="419"/>
      <c r="E33" s="420"/>
      <c r="F33" s="285" t="s">
        <v>155</v>
      </c>
      <c r="G33" s="421"/>
    </row>
    <row r="34" spans="2:7" ht="56.25">
      <c r="B34" s="306"/>
      <c r="C34" s="346"/>
      <c r="D34" s="422"/>
      <c r="E34" s="423"/>
      <c r="F34" s="416" t="s">
        <v>183</v>
      </c>
    </row>
    <row r="35" spans="2:7">
      <c r="B35" s="300" t="s">
        <v>150</v>
      </c>
      <c r="C35" s="341" t="s">
        <v>16</v>
      </c>
      <c r="D35" s="317">
        <f t="shared" si="0"/>
        <v>83045.8</v>
      </c>
      <c r="E35" s="418">
        <v>83045.8</v>
      </c>
      <c r="F35" s="297">
        <v>0</v>
      </c>
    </row>
    <row r="36" spans="2:7" ht="37.5">
      <c r="B36" s="298" t="s">
        <v>151</v>
      </c>
      <c r="C36" s="341" t="s">
        <v>17</v>
      </c>
      <c r="D36" s="317">
        <f t="shared" si="0"/>
        <v>316.60000000000002</v>
      </c>
      <c r="E36" s="334">
        <f>'Благоустрій Д'!F56</f>
        <v>316.60000000000002</v>
      </c>
      <c r="F36" s="297">
        <v>0</v>
      </c>
    </row>
    <row r="37" spans="2:7" ht="31.5" thickBot="1">
      <c r="B37" s="298" t="s">
        <v>152</v>
      </c>
      <c r="C37" s="355" t="s">
        <v>180</v>
      </c>
      <c r="D37" s="317">
        <f t="shared" si="0"/>
        <v>260</v>
      </c>
      <c r="E37" s="358">
        <v>260</v>
      </c>
      <c r="F37" s="297">
        <v>0</v>
      </c>
    </row>
    <row r="38" spans="2:7" ht="19.5" hidden="1" thickBot="1">
      <c r="B38" s="333" t="s">
        <v>159</v>
      </c>
      <c r="C38" s="356"/>
      <c r="D38" s="317">
        <f t="shared" si="0"/>
        <v>0</v>
      </c>
      <c r="E38" s="354">
        <f>'Благоустрій Д'!F64</f>
        <v>0</v>
      </c>
      <c r="F38" s="297">
        <v>0</v>
      </c>
    </row>
    <row r="39" spans="2:7" ht="19.5" thickBot="1">
      <c r="B39" s="289" t="s">
        <v>122</v>
      </c>
      <c r="C39" s="290" t="s">
        <v>68</v>
      </c>
      <c r="D39" s="293">
        <f t="shared" si="0"/>
        <v>176223.95</v>
      </c>
      <c r="E39" s="292"/>
      <c r="F39" s="291">
        <f>F40+F41+F42+F43+F44+F45+F46</f>
        <v>176223.95</v>
      </c>
    </row>
    <row r="40" spans="2:7">
      <c r="B40" s="300" t="s">
        <v>123</v>
      </c>
      <c r="C40" s="306" t="s">
        <v>8</v>
      </c>
      <c r="D40" s="317">
        <f t="shared" si="0"/>
        <v>0</v>
      </c>
      <c r="E40" s="314"/>
      <c r="F40" s="297">
        <f>'освіта культура спорт Д'!F4</f>
        <v>0</v>
      </c>
    </row>
    <row r="41" spans="2:7">
      <c r="B41" s="298" t="s">
        <v>124</v>
      </c>
      <c r="C41" s="307" t="s">
        <v>125</v>
      </c>
      <c r="D41" s="318">
        <f t="shared" si="0"/>
        <v>3800</v>
      </c>
      <c r="E41" s="315"/>
      <c r="F41" s="294">
        <f>'освіта культура спорт Д'!F7+1100</f>
        <v>3800</v>
      </c>
    </row>
    <row r="42" spans="2:7">
      <c r="B42" s="298" t="s">
        <v>126</v>
      </c>
      <c r="C42" s="307" t="s">
        <v>12</v>
      </c>
      <c r="D42" s="318">
        <f t="shared" si="0"/>
        <v>0</v>
      </c>
      <c r="E42" s="315"/>
      <c r="F42" s="294">
        <f>'освіта культура спорт Д'!F11</f>
        <v>0</v>
      </c>
    </row>
    <row r="43" spans="2:7">
      <c r="B43" s="298" t="s">
        <v>127</v>
      </c>
      <c r="C43" s="307" t="s">
        <v>15</v>
      </c>
      <c r="D43" s="318">
        <f t="shared" si="0"/>
        <v>6209</v>
      </c>
      <c r="E43" s="315"/>
      <c r="F43" s="294">
        <f>6976-1500+500+233</f>
        <v>6209</v>
      </c>
    </row>
    <row r="44" spans="2:7">
      <c r="B44" s="298" t="s">
        <v>128</v>
      </c>
      <c r="C44" s="307" t="s">
        <v>13</v>
      </c>
      <c r="D44" s="318">
        <f>E44+F44</f>
        <v>110</v>
      </c>
      <c r="E44" s="315"/>
      <c r="F44" s="294">
        <f>'освіта культура спорт Д'!F17+150-40</f>
        <v>110</v>
      </c>
    </row>
    <row r="45" spans="2:7">
      <c r="B45" s="298" t="s">
        <v>129</v>
      </c>
      <c r="C45" s="307" t="s">
        <v>69</v>
      </c>
      <c r="D45" s="318">
        <f>E45+F45</f>
        <v>165854.95000000001</v>
      </c>
      <c r="E45" s="315"/>
      <c r="F45" s="294">
        <f>84887.95+967+80000</f>
        <v>165854.95000000001</v>
      </c>
    </row>
    <row r="46" spans="2:7" ht="19.5" thickBot="1">
      <c r="B46" s="299" t="s">
        <v>130</v>
      </c>
      <c r="C46" s="308" t="s">
        <v>176</v>
      </c>
      <c r="D46" s="319">
        <f t="shared" si="0"/>
        <v>250</v>
      </c>
      <c r="E46" s="313"/>
      <c r="F46" s="296">
        <v>250</v>
      </c>
    </row>
    <row r="47" spans="2:7" ht="19.5" thickBot="1">
      <c r="B47" s="289" t="s">
        <v>131</v>
      </c>
      <c r="C47" s="290" t="s">
        <v>70</v>
      </c>
      <c r="D47" s="293">
        <f t="shared" si="0"/>
        <v>1300</v>
      </c>
      <c r="E47" s="292"/>
      <c r="F47" s="291">
        <f>F48+F49+F50+F51+F52</f>
        <v>1300</v>
      </c>
    </row>
    <row r="48" spans="2:7" ht="36.75" customHeight="1">
      <c r="B48" s="335" t="s">
        <v>132</v>
      </c>
      <c r="C48" s="336" t="s">
        <v>71</v>
      </c>
      <c r="D48" s="337">
        <f t="shared" si="0"/>
        <v>0</v>
      </c>
      <c r="E48" s="338"/>
      <c r="F48" s="339">
        <f>'Інженерні мережі Д'!E5</f>
        <v>0</v>
      </c>
    </row>
    <row r="49" spans="2:6" ht="20.25" customHeight="1">
      <c r="B49" s="298" t="s">
        <v>133</v>
      </c>
      <c r="C49" s="309" t="s">
        <v>134</v>
      </c>
      <c r="D49" s="318">
        <f t="shared" si="0"/>
        <v>1300</v>
      </c>
      <c r="E49" s="315"/>
      <c r="F49" s="294">
        <f>'Інженерні мережі Д'!E7-900</f>
        <v>1300</v>
      </c>
    </row>
    <row r="50" spans="2:6" ht="20.25" customHeight="1">
      <c r="B50" s="298" t="s">
        <v>135</v>
      </c>
      <c r="C50" s="309" t="s">
        <v>73</v>
      </c>
      <c r="D50" s="318">
        <f t="shared" si="0"/>
        <v>0</v>
      </c>
      <c r="E50" s="315"/>
      <c r="F50" s="294">
        <f>'Інженерні мережі Д'!E9</f>
        <v>0</v>
      </c>
    </row>
    <row r="51" spans="2:6" ht="21" customHeight="1">
      <c r="B51" s="298" t="s">
        <v>136</v>
      </c>
      <c r="C51" s="309" t="s">
        <v>74</v>
      </c>
      <c r="D51" s="318">
        <f>E51+F51</f>
        <v>0</v>
      </c>
      <c r="E51" s="315"/>
      <c r="F51" s="294">
        <f>'Інженерні мережі Д'!E11</f>
        <v>0</v>
      </c>
    </row>
    <row r="52" spans="2:6" ht="21.75" customHeight="1" thickBot="1">
      <c r="B52" s="301" t="s">
        <v>137</v>
      </c>
      <c r="C52" s="310" t="s">
        <v>138</v>
      </c>
      <c r="D52" s="320">
        <f t="shared" si="0"/>
        <v>0</v>
      </c>
      <c r="E52" s="316"/>
      <c r="F52" s="295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7" t="s">
        <v>181</v>
      </c>
      <c r="E55" s="284" t="s">
        <v>182</v>
      </c>
    </row>
    <row r="56" spans="2:6" ht="20.25">
      <c r="D56" s="394"/>
      <c r="F56" s="412"/>
    </row>
    <row r="57" spans="2:6" ht="21">
      <c r="D57" s="394"/>
      <c r="E57" s="410"/>
      <c r="F57" s="413"/>
    </row>
    <row r="58" spans="2:6" ht="20.25">
      <c r="D58" s="394"/>
      <c r="E58" s="394"/>
      <c r="F58" s="414"/>
    </row>
    <row r="59" spans="2:6" ht="20.25">
      <c r="D59" s="394"/>
      <c r="E59" s="394"/>
      <c r="F59" s="414"/>
    </row>
    <row r="60" spans="2:6" ht="20.25">
      <c r="D60" s="394"/>
      <c r="E60" s="394"/>
      <c r="F60" s="414"/>
    </row>
    <row r="61" spans="2:6">
      <c r="C61" s="284"/>
      <c r="D61" s="284"/>
      <c r="E61" s="412"/>
    </row>
    <row r="62" spans="2:6">
      <c r="D62" s="284"/>
      <c r="E62" s="284"/>
      <c r="F62" s="411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2020-11-11T13:00:16Z</dcterms:modified>
</cp:coreProperties>
</file>