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2022" sheetId="8" r:id="rId1"/>
    <sheet name="Аркуш1" sheetId="9" r:id="rId2"/>
  </sheets>
  <definedNames>
    <definedName name="_xlnm.Print_Area" localSheetId="0">'2022'!$A$1:$I$114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8" l="1"/>
  <c r="H50" i="8"/>
  <c r="I50" i="8"/>
  <c r="F50" i="8"/>
  <c r="G35" i="8"/>
  <c r="H35" i="8"/>
  <c r="I35" i="8"/>
  <c r="F35" i="8"/>
  <c r="D107" i="8"/>
  <c r="D106" i="8"/>
  <c r="C107" i="8"/>
  <c r="C106" i="8"/>
  <c r="C91" i="8"/>
  <c r="C46" i="8"/>
  <c r="D31" i="8"/>
  <c r="C31" i="8"/>
  <c r="D30" i="8"/>
  <c r="C30" i="8"/>
  <c r="D90" i="8"/>
  <c r="D89" i="8"/>
  <c r="D88" i="8"/>
  <c r="D87" i="8"/>
  <c r="C90" i="8"/>
  <c r="C89" i="8"/>
  <c r="C88" i="8"/>
  <c r="C87" i="8"/>
  <c r="D46" i="8"/>
  <c r="D39" i="8" l="1"/>
  <c r="C39" i="8"/>
  <c r="C68" i="8" s="1"/>
  <c r="D68" i="8"/>
  <c r="D92" i="8"/>
  <c r="C92" i="8"/>
  <c r="I107" i="8"/>
  <c r="H107" i="8"/>
  <c r="G107" i="8"/>
  <c r="F107" i="8"/>
  <c r="I106" i="8"/>
  <c r="H106" i="8"/>
  <c r="G106" i="8"/>
  <c r="F106" i="8"/>
  <c r="E105" i="8"/>
  <c r="E104" i="8"/>
  <c r="E103" i="8"/>
  <c r="E102" i="8"/>
  <c r="E101" i="8"/>
  <c r="E100" i="8"/>
  <c r="E99" i="8"/>
  <c r="E98" i="8"/>
  <c r="E97" i="8"/>
  <c r="E96" i="8"/>
  <c r="E95" i="8"/>
  <c r="E94" i="8"/>
  <c r="I91" i="8"/>
  <c r="H91" i="8"/>
  <c r="G91" i="8"/>
  <c r="F91" i="8"/>
  <c r="I90" i="8"/>
  <c r="H90" i="8"/>
  <c r="G90" i="8"/>
  <c r="F90" i="8"/>
  <c r="I89" i="8"/>
  <c r="H89" i="8"/>
  <c r="G89" i="8"/>
  <c r="F89" i="8"/>
  <c r="I88" i="8"/>
  <c r="H88" i="8"/>
  <c r="G88" i="8"/>
  <c r="F88" i="8"/>
  <c r="I87" i="8"/>
  <c r="H87" i="8"/>
  <c r="G87" i="8"/>
  <c r="F87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7" i="8"/>
  <c r="E66" i="8"/>
  <c r="E65" i="8"/>
  <c r="E64" i="8"/>
  <c r="E63" i="8"/>
  <c r="E62" i="8"/>
  <c r="E61" i="8"/>
  <c r="I60" i="8"/>
  <c r="H60" i="8"/>
  <c r="G60" i="8"/>
  <c r="F60" i="8"/>
  <c r="E59" i="8"/>
  <c r="E58" i="8"/>
  <c r="E57" i="8"/>
  <c r="E56" i="8"/>
  <c r="E55" i="8"/>
  <c r="E54" i="8"/>
  <c r="E53" i="8"/>
  <c r="E52" i="8"/>
  <c r="E51" i="8"/>
  <c r="E50" i="8"/>
  <c r="E49" i="8"/>
  <c r="E48" i="8"/>
  <c r="I46" i="8"/>
  <c r="H46" i="8"/>
  <c r="G46" i="8"/>
  <c r="F46" i="8"/>
  <c r="E45" i="8"/>
  <c r="E44" i="8"/>
  <c r="E43" i="8"/>
  <c r="E42" i="8"/>
  <c r="E41" i="8"/>
  <c r="E37" i="8"/>
  <c r="E36" i="8"/>
  <c r="E35" i="8"/>
  <c r="E34" i="8"/>
  <c r="E33" i="8"/>
  <c r="I31" i="8"/>
  <c r="H31" i="8"/>
  <c r="G31" i="8"/>
  <c r="F31" i="8"/>
  <c r="I30" i="8"/>
  <c r="H30" i="8"/>
  <c r="G30" i="8"/>
  <c r="F30" i="8"/>
  <c r="E29" i="8"/>
  <c r="E28" i="8"/>
  <c r="E27" i="8"/>
  <c r="E26" i="8"/>
  <c r="E25" i="8"/>
  <c r="G92" i="8" l="1"/>
  <c r="H39" i="8"/>
  <c r="H68" i="8" s="1"/>
  <c r="E91" i="8"/>
  <c r="E106" i="8"/>
  <c r="E46" i="8"/>
  <c r="E60" i="8"/>
  <c r="E87" i="8"/>
  <c r="F39" i="8"/>
  <c r="I92" i="8"/>
  <c r="G39" i="8"/>
  <c r="G68" i="8" s="1"/>
  <c r="E88" i="8"/>
  <c r="E90" i="8"/>
  <c r="I39" i="8"/>
  <c r="I68" i="8" s="1"/>
  <c r="E107" i="8"/>
  <c r="E31" i="8"/>
  <c r="F92" i="8"/>
  <c r="E89" i="8"/>
  <c r="E30" i="8"/>
  <c r="H92" i="8"/>
  <c r="E39" i="8" l="1"/>
  <c r="F68" i="8"/>
  <c r="E68" i="8" s="1"/>
  <c r="E92" i="8"/>
</calcChain>
</file>

<file path=xl/sharedStrings.xml><?xml version="1.0" encoding="utf-8"?>
<sst xmlns="http://schemas.openxmlformats.org/spreadsheetml/2006/main" count="198" uniqueCount="150">
  <si>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</si>
  <si>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</si>
  <si>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</si>
  <si>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</si>
  <si>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Собівартість реалізованої продукції (товарів, робіт, послуг)</t>
  </si>
  <si>
    <t>Інші операційні доходи</t>
  </si>
  <si>
    <t>Валовий:</t>
  </si>
  <si>
    <t xml:space="preserve">     прибуток</t>
  </si>
  <si>
    <t xml:space="preserve">     збиток</t>
  </si>
  <si>
    <t>-</t>
  </si>
  <si>
    <t>Фінансовий результат від операційної діяльності:</t>
  </si>
  <si>
    <t>Інші доходи</t>
  </si>
  <si>
    <t>IV. Додаткова інформація</t>
  </si>
  <si>
    <t>Телефон</t>
  </si>
  <si>
    <t>Місцезнаходження (юридична адреса)</t>
  </si>
  <si>
    <t>Форма власності</t>
  </si>
  <si>
    <t>комунальна</t>
  </si>
  <si>
    <t>Одиниця виміру</t>
  </si>
  <si>
    <t>тис. грн.</t>
  </si>
  <si>
    <t>Вид економічної діяльності</t>
  </si>
  <si>
    <t>Орган управління</t>
  </si>
  <si>
    <t>Територія</t>
  </si>
  <si>
    <t>Організаційно-правова форма</t>
  </si>
  <si>
    <t>Код</t>
  </si>
  <si>
    <t>Показники</t>
  </si>
  <si>
    <t>Код рядка</t>
  </si>
  <si>
    <t>Плановий рік, усього</t>
  </si>
  <si>
    <t>У тому числі за кварталами</t>
  </si>
  <si>
    <t xml:space="preserve">І </t>
  </si>
  <si>
    <t xml:space="preserve">ІІ </t>
  </si>
  <si>
    <t xml:space="preserve">ІІІ </t>
  </si>
  <si>
    <t xml:space="preserve">ІV </t>
  </si>
  <si>
    <t>І. Фінансові результати</t>
  </si>
  <si>
    <t>Дохід (виручка) від реалізації продукції (товарів, робіт, послуг)</t>
  </si>
  <si>
    <t>в т.ч. за рахунок бюджетних коштів</t>
  </si>
  <si>
    <t>Податок на додану вартість</t>
  </si>
  <si>
    <t>010</t>
  </si>
  <si>
    <t>015</t>
  </si>
  <si>
    <t>020</t>
  </si>
  <si>
    <t>Акцизний збір</t>
  </si>
  <si>
    <t>030</t>
  </si>
  <si>
    <t>Інші вирахування з доходу</t>
  </si>
  <si>
    <t>040</t>
  </si>
  <si>
    <t>Чистий дохід (виручка) від реалізації продукції (товарів, робіт, послуг)</t>
  </si>
  <si>
    <t>050</t>
  </si>
  <si>
    <t>060</t>
  </si>
  <si>
    <t>у тому числі за економічними елементами;</t>
  </si>
  <si>
    <t>Матеріальні затрати</t>
  </si>
  <si>
    <t>061</t>
  </si>
  <si>
    <t>062</t>
  </si>
  <si>
    <t>063</t>
  </si>
  <si>
    <t>064</t>
  </si>
  <si>
    <t>065</t>
  </si>
  <si>
    <t>071</t>
  </si>
  <si>
    <t>072</t>
  </si>
  <si>
    <t>080</t>
  </si>
  <si>
    <t>у тому числі:</t>
  </si>
  <si>
    <t>дохід від  операційної оренди активів</t>
  </si>
  <si>
    <t>081</t>
  </si>
  <si>
    <t>одержані гранти та субсидії</t>
  </si>
  <si>
    <t>082</t>
  </si>
  <si>
    <t>Дохід від реалізації необоротних активів, утримуваних для продажу</t>
  </si>
  <si>
    <t>083</t>
  </si>
  <si>
    <t>Адміністративні витрати (сума рядків з 091 по 095)</t>
  </si>
  <si>
    <t>090</t>
  </si>
  <si>
    <t>091</t>
  </si>
  <si>
    <t>092</t>
  </si>
  <si>
    <t>093</t>
  </si>
  <si>
    <t>094</t>
  </si>
  <si>
    <t>095</t>
  </si>
  <si>
    <t>Витрати на збут (сума рядків з 101 по 105)</t>
  </si>
  <si>
    <t>100</t>
  </si>
  <si>
    <t>101</t>
  </si>
  <si>
    <t>102</t>
  </si>
  <si>
    <t>103</t>
  </si>
  <si>
    <t>104</t>
  </si>
  <si>
    <t>105</t>
  </si>
  <si>
    <t>Інші операційні витрати (сума рядків з 111 по 115)</t>
  </si>
  <si>
    <t>110</t>
  </si>
  <si>
    <t>111</t>
  </si>
  <si>
    <t>112</t>
  </si>
  <si>
    <t>113</t>
  </si>
  <si>
    <t>114</t>
  </si>
  <si>
    <t>115</t>
  </si>
  <si>
    <t>121</t>
  </si>
  <si>
    <t>122</t>
  </si>
  <si>
    <t>Дохід від участі в капіталі</t>
  </si>
  <si>
    <t>130</t>
  </si>
  <si>
    <t>Інші фінансові доходи</t>
  </si>
  <si>
    <t>140</t>
  </si>
  <si>
    <t>150</t>
  </si>
  <si>
    <t>дохід від реалізації фінансових інвестицій</t>
  </si>
  <si>
    <t>152</t>
  </si>
  <si>
    <t>дохід від безоплатно одержаних активів</t>
  </si>
  <si>
    <t>154</t>
  </si>
  <si>
    <t>Фінансові витрати</t>
  </si>
  <si>
    <t>160</t>
  </si>
  <si>
    <t>Витрати від участі в капіталі</t>
  </si>
  <si>
    <t>170</t>
  </si>
  <si>
    <t>Інші витрати</t>
  </si>
  <si>
    <t>180</t>
  </si>
  <si>
    <t>Фінансові результати від звичайної діяльності до оподаткування:</t>
  </si>
  <si>
    <t>прибуток</t>
  </si>
  <si>
    <t>191</t>
  </si>
  <si>
    <t>збиток</t>
  </si>
  <si>
    <t>192</t>
  </si>
  <si>
    <t>Податок на прибуток</t>
  </si>
  <si>
    <t>200</t>
  </si>
  <si>
    <t>Чистий:</t>
  </si>
  <si>
    <t>211</t>
  </si>
  <si>
    <t>212</t>
  </si>
  <si>
    <t>ІІ. Елементи операційних витрат (разом)</t>
  </si>
  <si>
    <t xml:space="preserve">Разом (сума рядків з 310 по 350) </t>
  </si>
  <si>
    <t>IІІ. Капітальні інвестиції протягом року</t>
  </si>
  <si>
    <t>Капітальне будівництво</t>
  </si>
  <si>
    <t>Придбання (виготовлення) основних засобів та інших необоротним матеріальних активів</t>
  </si>
  <si>
    <t>Придбання (створення) нематеріальних активів</t>
  </si>
  <si>
    <t>Погашення отриманих на капітиальні інвестиції позик</t>
  </si>
  <si>
    <t>Модернізація, модифікація, добудова, дообладнання, реконструкція, інші види поліпшення необоротних активів</t>
  </si>
  <si>
    <t>Первісна вартість основних засобів</t>
  </si>
  <si>
    <t>Чисельність працівників</t>
  </si>
  <si>
    <t>Капітальний ремонт</t>
  </si>
  <si>
    <t>Разом (сума рядків 410,420,430,440,450,460)</t>
  </si>
  <si>
    <t>в т.ч. за рахунок бюджетних коштів (сума рядків 411,421,431,441,451,461)</t>
  </si>
  <si>
    <t>Податкова заборгованість</t>
  </si>
  <si>
    <t>Заборгованість перед працівниками за заробітною платою</t>
  </si>
  <si>
    <t>ЄДРПОУ - 38902896</t>
  </si>
  <si>
    <t>Київська область, місто Бровари, вулиця Гагаріна, будинок 5</t>
  </si>
  <si>
    <t>(04594) 6-09-04</t>
  </si>
  <si>
    <t>на 01.01</t>
  </si>
  <si>
    <t>на 01.04</t>
  </si>
  <si>
    <t>на 01.07</t>
  </si>
  <si>
    <t>на 01.10</t>
  </si>
  <si>
    <t>на 31.12</t>
  </si>
  <si>
    <t>КОАТУУ - 3210600000</t>
  </si>
  <si>
    <t>КОПФГ - 150 комунальне підприємство</t>
  </si>
  <si>
    <t>Факт минулого року</t>
  </si>
  <si>
    <t>Фынансовий план поточного року</t>
  </si>
  <si>
    <t>86.21 - Загальна медична практика</t>
  </si>
  <si>
    <t>Затверджено рішенням</t>
  </si>
  <si>
    <t>виконавчого комітету Броварської</t>
  </si>
  <si>
    <t xml:space="preserve">Комунальне некомерційне підприємство Броварської міської ради Броварського району Київської області "Броварський міський центр первинної медико-санітарної допомоги" </t>
  </si>
  <si>
    <t>Фінансовий план підприємства на  2022 рік</t>
  </si>
  <si>
    <t>Відділ охорони здоров'я Броварської міської ради Броварського району Київської області</t>
  </si>
  <si>
    <t>Міський голова</t>
  </si>
  <si>
    <t>Ігор САПОЖКО</t>
  </si>
  <si>
    <t>міської ради Броварського району</t>
  </si>
  <si>
    <t>від                                №</t>
  </si>
  <si>
    <t xml:space="preserve">Київської області                         </t>
  </si>
  <si>
    <t>28.12.2021 № 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</si>
</sst>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Fill="1" applyBorder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2" borderId="4" xfId="0" applyFont="1" applyFill="1" applyBorder="1" applyAlignment="1">
      <alignment horizontal="left"/>
    </xf>
    <xf numFmtId="0" fontId="4" fillId="0" borderId="5" xfId="0" applyFont="1" applyBorder="1" applyAlignment="1"/>
    <xf numFmtId="0" fontId="4" fillId="0" borderId="6" xfId="0" applyFont="1" applyBorder="1" applyAlignment="1"/>
    <xf numFmtId="0" fontId="7" fillId="0" borderId="0" xfId="0" applyFont="1" applyAlignment="1"/>
    <xf numFmtId="0" fontId="9" fillId="0" borderId="0" xfId="0" applyFont="1" applyAlignment="1"/>
    <xf numFmtId="0" fontId="2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5"/>
  <sheetViews>
    <sheetView tabSelected="1" view="pageBreakPreview" zoomScale="77" zoomScaleNormal="77" zoomScaleSheetLayoutView="77" workbookViewId="0">
      <selection activeCell="G5" sqref="G5"/>
    </sheetView>
  </sheetViews>
  <sheetFormatPr defaultRowHeight="15" x14ac:dyDescent="0.25"/>
  <cols>
    <col min="1" max="1" width="29.85546875" style="1" customWidth="1"/>
    <col min="2" max="2" width="4.140625" style="1" customWidth="1"/>
    <col min="3" max="3" width="9.7109375" style="1" customWidth="1"/>
    <col min="4" max="4" width="9.28515625" style="1" customWidth="1"/>
    <col min="5" max="5" width="8.85546875" style="1" customWidth="1"/>
    <col min="6" max="6" width="8.5703125" style="1" customWidth="1"/>
    <col min="7" max="7" width="9.42578125" style="1" customWidth="1"/>
    <col min="8" max="8" width="10.28515625" style="1" customWidth="1"/>
    <col min="9" max="9" width="11.28515625" style="1" customWidth="1"/>
    <col min="10" max="16384" width="9.140625" style="1"/>
  </cols>
  <sheetData>
    <row r="1" spans="1:12" ht="15.75" x14ac:dyDescent="0.25">
      <c r="A1" s="7"/>
      <c r="B1" s="7"/>
      <c r="C1" s="7"/>
      <c r="D1" s="7"/>
      <c r="E1" s="7"/>
      <c r="F1" s="48" t="s">
        <v>139</v>
      </c>
      <c r="G1" s="49"/>
      <c r="H1" s="49"/>
      <c r="I1" s="49"/>
    </row>
    <row r="2" spans="1:12" ht="15.75" x14ac:dyDescent="0.25">
      <c r="A2" s="44"/>
      <c r="B2" s="45"/>
      <c r="C2" s="45"/>
      <c r="D2" s="8"/>
      <c r="E2" s="8"/>
      <c r="F2" s="48" t="s">
        <v>140</v>
      </c>
      <c r="G2" s="50"/>
      <c r="H2" s="50"/>
      <c r="I2" s="50"/>
    </row>
    <row r="3" spans="1:12" ht="15.75" x14ac:dyDescent="0.25">
      <c r="A3" s="46"/>
      <c r="B3" s="47"/>
      <c r="C3" s="47"/>
      <c r="D3" s="9"/>
      <c r="E3" s="9"/>
      <c r="F3" s="51" t="s">
        <v>146</v>
      </c>
      <c r="G3" s="50"/>
      <c r="H3" s="50"/>
      <c r="I3" s="50"/>
    </row>
    <row r="4" spans="1:12" ht="15.75" x14ac:dyDescent="0.25">
      <c r="A4" s="10"/>
      <c r="B4" s="10"/>
      <c r="C4" s="10"/>
      <c r="D4" s="10"/>
      <c r="E4" s="10"/>
      <c r="F4" s="60" t="s">
        <v>148</v>
      </c>
      <c r="G4" s="61"/>
      <c r="H4" s="61"/>
      <c r="I4" s="61"/>
    </row>
    <row r="5" spans="1:12" ht="15.75" x14ac:dyDescent="0.25">
      <c r="A5" s="6"/>
      <c r="B5" s="6"/>
      <c r="C5" s="6"/>
      <c r="D5" s="6"/>
      <c r="E5" s="6"/>
      <c r="F5" s="42" t="s">
        <v>147</v>
      </c>
      <c r="G5" s="100" t="s">
        <v>149</v>
      </c>
      <c r="H5" s="43"/>
      <c r="I5" s="43"/>
    </row>
    <row r="6" spans="1:12" x14ac:dyDescent="0.25">
      <c r="A6" s="6"/>
      <c r="B6" s="6"/>
      <c r="C6" s="6"/>
      <c r="D6" s="6"/>
      <c r="E6" s="6"/>
      <c r="F6" s="6"/>
      <c r="G6" s="52"/>
      <c r="H6" s="52"/>
      <c r="I6" s="52"/>
    </row>
    <row r="7" spans="1:12" ht="33.75" customHeight="1" x14ac:dyDescent="0.25">
      <c r="A7" s="53" t="s">
        <v>141</v>
      </c>
      <c r="B7" s="53"/>
      <c r="C7" s="53"/>
      <c r="D7" s="53"/>
      <c r="E7" s="53"/>
      <c r="F7" s="53"/>
      <c r="G7" s="53"/>
      <c r="H7" s="53"/>
      <c r="I7" s="53"/>
    </row>
    <row r="8" spans="1:12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12" x14ac:dyDescent="0.25">
      <c r="A9" s="54" t="s">
        <v>23</v>
      </c>
      <c r="B9" s="55"/>
      <c r="C9" s="55"/>
      <c r="D9" s="55"/>
      <c r="E9" s="56"/>
      <c r="F9" s="57" t="s">
        <v>126</v>
      </c>
      <c r="G9" s="58"/>
      <c r="H9" s="58"/>
      <c r="I9" s="59"/>
    </row>
    <row r="10" spans="1:12" ht="16.5" customHeight="1" x14ac:dyDescent="0.25">
      <c r="A10" s="54" t="s">
        <v>22</v>
      </c>
      <c r="B10" s="55"/>
      <c r="C10" s="55"/>
      <c r="D10" s="55"/>
      <c r="E10" s="56"/>
      <c r="F10" s="62" t="s">
        <v>135</v>
      </c>
      <c r="G10" s="63"/>
      <c r="H10" s="63"/>
      <c r="I10" s="64"/>
    </row>
    <row r="11" spans="1:12" x14ac:dyDescent="0.25">
      <c r="A11" s="54" t="s">
        <v>21</v>
      </c>
      <c r="B11" s="55"/>
      <c r="C11" s="55"/>
      <c r="D11" s="55"/>
      <c r="E11" s="56"/>
      <c r="F11" s="62" t="s">
        <v>134</v>
      </c>
      <c r="G11" s="63"/>
      <c r="H11" s="63"/>
      <c r="I11" s="64"/>
    </row>
    <row r="12" spans="1:12" ht="30" customHeight="1" x14ac:dyDescent="0.25">
      <c r="A12" s="54" t="s">
        <v>20</v>
      </c>
      <c r="B12" s="55"/>
      <c r="C12" s="55"/>
      <c r="D12" s="55"/>
      <c r="E12" s="56"/>
      <c r="F12" s="65" t="s">
        <v>143</v>
      </c>
      <c r="G12" s="66"/>
      <c r="H12" s="66"/>
      <c r="I12" s="67"/>
    </row>
    <row r="13" spans="1:12" x14ac:dyDescent="0.25">
      <c r="A13" s="54" t="s">
        <v>19</v>
      </c>
      <c r="B13" s="55"/>
      <c r="C13" s="55"/>
      <c r="D13" s="55"/>
      <c r="E13" s="56"/>
      <c r="F13" s="62" t="s">
        <v>138</v>
      </c>
      <c r="G13" s="63"/>
      <c r="H13" s="63"/>
      <c r="I13" s="64"/>
    </row>
    <row r="14" spans="1:12" x14ac:dyDescent="0.25">
      <c r="A14" s="54" t="s">
        <v>17</v>
      </c>
      <c r="B14" s="55"/>
      <c r="C14" s="55"/>
      <c r="D14" s="55"/>
      <c r="E14" s="56"/>
      <c r="F14" s="62" t="s">
        <v>18</v>
      </c>
      <c r="G14" s="68"/>
      <c r="H14" s="68"/>
      <c r="I14" s="69"/>
    </row>
    <row r="15" spans="1:12" x14ac:dyDescent="0.25">
      <c r="A15" s="70" t="s">
        <v>15</v>
      </c>
      <c r="B15" s="71"/>
      <c r="C15" s="71"/>
      <c r="D15" s="71"/>
      <c r="E15" s="72"/>
      <c r="F15" s="73" t="s">
        <v>16</v>
      </c>
      <c r="G15" s="74"/>
      <c r="H15" s="74"/>
      <c r="I15" s="75"/>
    </row>
    <row r="16" spans="1:12" ht="30" customHeight="1" x14ac:dyDescent="0.25">
      <c r="A16" s="76" t="s">
        <v>14</v>
      </c>
      <c r="B16" s="77"/>
      <c r="C16" s="77"/>
      <c r="D16" s="77"/>
      <c r="E16" s="78"/>
      <c r="F16" s="73" t="s">
        <v>127</v>
      </c>
      <c r="G16" s="74"/>
      <c r="H16" s="74"/>
      <c r="I16" s="75"/>
      <c r="L16" s="2"/>
    </row>
    <row r="17" spans="1:9" x14ac:dyDescent="0.25">
      <c r="A17" s="70" t="s">
        <v>13</v>
      </c>
      <c r="B17" s="71"/>
      <c r="C17" s="71"/>
      <c r="D17" s="71"/>
      <c r="E17" s="79"/>
      <c r="F17" s="73" t="s">
        <v>128</v>
      </c>
      <c r="G17" s="74"/>
      <c r="H17" s="74"/>
      <c r="I17" s="75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ht="15.75" x14ac:dyDescent="0.25">
      <c r="A19" s="80" t="s">
        <v>142</v>
      </c>
      <c r="B19" s="80"/>
      <c r="C19" s="80"/>
      <c r="D19" s="80"/>
      <c r="E19" s="80"/>
      <c r="F19" s="80"/>
      <c r="G19" s="80"/>
      <c r="H19" s="80"/>
      <c r="I19" s="80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95" t="s">
        <v>24</v>
      </c>
      <c r="B21" s="96" t="s">
        <v>25</v>
      </c>
      <c r="C21" s="98" t="s">
        <v>136</v>
      </c>
      <c r="D21" s="98" t="s">
        <v>137</v>
      </c>
      <c r="E21" s="96" t="s">
        <v>26</v>
      </c>
      <c r="F21" s="81" t="s">
        <v>27</v>
      </c>
      <c r="G21" s="82"/>
      <c r="H21" s="82"/>
      <c r="I21" s="83"/>
    </row>
    <row r="22" spans="1:9" ht="28.5" customHeight="1" x14ac:dyDescent="0.25">
      <c r="A22" s="95"/>
      <c r="B22" s="97"/>
      <c r="C22" s="99"/>
      <c r="D22" s="99"/>
      <c r="E22" s="97"/>
      <c r="F22" s="12" t="s">
        <v>28</v>
      </c>
      <c r="G22" s="12" t="s">
        <v>29</v>
      </c>
      <c r="H22" s="12" t="s">
        <v>30</v>
      </c>
      <c r="I22" s="12" t="s">
        <v>31</v>
      </c>
    </row>
    <row r="23" spans="1:9" x14ac:dyDescent="0.25">
      <c r="A23" s="13">
        <v>1</v>
      </c>
      <c r="B23" s="13"/>
      <c r="C23" s="13"/>
      <c r="D23" s="13"/>
      <c r="E23" s="13"/>
      <c r="F23" s="13"/>
      <c r="G23" s="13">
        <v>2</v>
      </c>
      <c r="H23" s="13">
        <v>3</v>
      </c>
      <c r="I23" s="13">
        <v>4</v>
      </c>
    </row>
    <row r="24" spans="1:9" x14ac:dyDescent="0.25">
      <c r="A24" s="84" t="s">
        <v>32</v>
      </c>
      <c r="B24" s="85"/>
      <c r="C24" s="85"/>
      <c r="D24" s="85"/>
      <c r="E24" s="85"/>
      <c r="F24" s="85"/>
      <c r="G24" s="85"/>
      <c r="H24" s="85"/>
      <c r="I24" s="86"/>
    </row>
    <row r="25" spans="1:9" ht="24.75" x14ac:dyDescent="0.25">
      <c r="A25" s="14" t="s">
        <v>33</v>
      </c>
      <c r="B25" s="15" t="s">
        <v>36</v>
      </c>
      <c r="C25" s="16">
        <v>85112.9</v>
      </c>
      <c r="D25" s="16">
        <v>116807.1</v>
      </c>
      <c r="E25" s="16">
        <f>SUM(F25+G25+H25+I25)</f>
        <v>165870</v>
      </c>
      <c r="F25" s="16">
        <v>40036.800000000003</v>
      </c>
      <c r="G25" s="17">
        <v>41556.800000000003</v>
      </c>
      <c r="H25" s="17">
        <v>41736.800000000003</v>
      </c>
      <c r="I25" s="17">
        <v>42539.6</v>
      </c>
    </row>
    <row r="26" spans="1:9" x14ac:dyDescent="0.25">
      <c r="A26" s="14" t="s">
        <v>34</v>
      </c>
      <c r="B26" s="15" t="s">
        <v>37</v>
      </c>
      <c r="C26" s="16">
        <v>30742.400000000001</v>
      </c>
      <c r="D26" s="16">
        <v>48000</v>
      </c>
      <c r="E26" s="16">
        <f t="shared" ref="E26:E85" si="0">SUM(F26+G26+H26+I26)</f>
        <v>53400</v>
      </c>
      <c r="F26" s="16">
        <v>12700</v>
      </c>
      <c r="G26" s="16">
        <v>12700</v>
      </c>
      <c r="H26" s="16">
        <v>14000</v>
      </c>
      <c r="I26" s="16">
        <v>14000</v>
      </c>
    </row>
    <row r="27" spans="1:9" x14ac:dyDescent="0.25">
      <c r="A27" s="14" t="s">
        <v>35</v>
      </c>
      <c r="B27" s="15" t="s">
        <v>38</v>
      </c>
      <c r="C27" s="16">
        <v>265</v>
      </c>
      <c r="D27" s="16">
        <v>265</v>
      </c>
      <c r="E27" s="16">
        <f t="shared" si="0"/>
        <v>270</v>
      </c>
      <c r="F27" s="16">
        <v>40</v>
      </c>
      <c r="G27" s="18">
        <v>50</v>
      </c>
      <c r="H27" s="18">
        <v>80</v>
      </c>
      <c r="I27" s="18">
        <v>100</v>
      </c>
    </row>
    <row r="28" spans="1:9" x14ac:dyDescent="0.25">
      <c r="A28" s="14" t="s">
        <v>39</v>
      </c>
      <c r="B28" s="15" t="s">
        <v>40</v>
      </c>
      <c r="C28" s="16"/>
      <c r="D28" s="16">
        <v>0</v>
      </c>
      <c r="E28" s="16">
        <f t="shared" si="0"/>
        <v>0</v>
      </c>
      <c r="F28" s="19"/>
      <c r="G28" s="18"/>
      <c r="H28" s="18"/>
      <c r="I28" s="18"/>
    </row>
    <row r="29" spans="1:9" x14ac:dyDescent="0.25">
      <c r="A29" s="14" t="s">
        <v>41</v>
      </c>
      <c r="B29" s="15" t="s">
        <v>42</v>
      </c>
      <c r="C29" s="16"/>
      <c r="D29" s="16">
        <v>0</v>
      </c>
      <c r="E29" s="16">
        <f t="shared" si="0"/>
        <v>0</v>
      </c>
      <c r="F29" s="19"/>
      <c r="G29" s="18"/>
      <c r="H29" s="18"/>
      <c r="I29" s="18"/>
    </row>
    <row r="30" spans="1:9" ht="24.75" x14ac:dyDescent="0.25">
      <c r="A30" s="14" t="s">
        <v>43</v>
      </c>
      <c r="B30" s="15" t="s">
        <v>44</v>
      </c>
      <c r="C30" s="16">
        <f>C25-C27-C28-C29</f>
        <v>84847.9</v>
      </c>
      <c r="D30" s="16">
        <f>D25-D27-D28-D29</f>
        <v>116542.1</v>
      </c>
      <c r="E30" s="16">
        <f t="shared" si="0"/>
        <v>165600</v>
      </c>
      <c r="F30" s="16">
        <f>F25-F27-F28-F29</f>
        <v>39996.800000000003</v>
      </c>
      <c r="G30" s="16">
        <f t="shared" ref="G30:I30" si="1">G25-G27-G28-G29</f>
        <v>41506.800000000003</v>
      </c>
      <c r="H30" s="16">
        <f t="shared" si="1"/>
        <v>41656.800000000003</v>
      </c>
      <c r="I30" s="16">
        <f t="shared" si="1"/>
        <v>42439.6</v>
      </c>
    </row>
    <row r="31" spans="1:9" ht="24.75" x14ac:dyDescent="0.25">
      <c r="A31" s="20" t="s">
        <v>4</v>
      </c>
      <c r="B31" s="15" t="s">
        <v>45</v>
      </c>
      <c r="C31" s="16">
        <f>C33+C34+C35+C36+C37</f>
        <v>72102.899999999994</v>
      </c>
      <c r="D31" s="16">
        <f>D33+D34+D35+D36+D37</f>
        <v>101713</v>
      </c>
      <c r="E31" s="16">
        <f t="shared" si="0"/>
        <v>154968</v>
      </c>
      <c r="F31" s="19">
        <f>F33+F34+F35+F36+F37</f>
        <v>37399.800000000003</v>
      </c>
      <c r="G31" s="19">
        <f t="shared" ref="G31:I31" si="2">G33+G34+G35+G36+G37</f>
        <v>38787.800000000003</v>
      </c>
      <c r="H31" s="16">
        <f t="shared" si="2"/>
        <v>38937.800000000003</v>
      </c>
      <c r="I31" s="16">
        <f t="shared" si="2"/>
        <v>39842.6</v>
      </c>
    </row>
    <row r="32" spans="1:9" ht="24.75" x14ac:dyDescent="0.25">
      <c r="A32" s="14" t="s">
        <v>46</v>
      </c>
      <c r="B32" s="15"/>
      <c r="C32" s="16"/>
      <c r="D32" s="16"/>
      <c r="E32" s="16"/>
      <c r="F32" s="19"/>
      <c r="G32" s="18"/>
      <c r="H32" s="18"/>
      <c r="I32" s="18"/>
    </row>
    <row r="33" spans="1:19" x14ac:dyDescent="0.25">
      <c r="A33" s="14" t="s">
        <v>47</v>
      </c>
      <c r="B33" s="15" t="s">
        <v>48</v>
      </c>
      <c r="C33" s="16">
        <v>10680.5</v>
      </c>
      <c r="D33" s="16">
        <v>17761.400000000001</v>
      </c>
      <c r="E33" s="16">
        <f t="shared" si="0"/>
        <v>21761.4</v>
      </c>
      <c r="F33" s="16">
        <v>5630.4</v>
      </c>
      <c r="G33" s="18">
        <v>5260.3</v>
      </c>
      <c r="H33" s="18">
        <v>5260.3</v>
      </c>
      <c r="I33" s="18">
        <v>5610.4</v>
      </c>
    </row>
    <row r="34" spans="1:19" x14ac:dyDescent="0.25">
      <c r="A34" s="14" t="s">
        <v>0</v>
      </c>
      <c r="B34" s="15" t="s">
        <v>49</v>
      </c>
      <c r="C34" s="16">
        <v>42458.5</v>
      </c>
      <c r="D34" s="16">
        <v>52530</v>
      </c>
      <c r="E34" s="16">
        <f t="shared" si="0"/>
        <v>89900</v>
      </c>
      <c r="F34" s="21">
        <v>21000</v>
      </c>
      <c r="G34" s="21">
        <v>23000</v>
      </c>
      <c r="H34" s="21">
        <v>23000</v>
      </c>
      <c r="I34" s="21">
        <v>22900</v>
      </c>
      <c r="K34" s="5"/>
      <c r="L34" s="5"/>
      <c r="M34" s="5"/>
      <c r="N34" s="5"/>
      <c r="O34" s="5"/>
      <c r="P34" s="5"/>
      <c r="Q34" s="5"/>
      <c r="R34" s="5"/>
      <c r="S34" s="3"/>
    </row>
    <row r="35" spans="1:19" x14ac:dyDescent="0.25">
      <c r="A35" s="14" t="s">
        <v>1</v>
      </c>
      <c r="B35" s="15" t="s">
        <v>50</v>
      </c>
      <c r="C35" s="16">
        <v>9042.4</v>
      </c>
      <c r="D35" s="16">
        <v>11556.6</v>
      </c>
      <c r="E35" s="16">
        <f t="shared" si="0"/>
        <v>19778</v>
      </c>
      <c r="F35" s="21">
        <f>F34*0.22</f>
        <v>4620</v>
      </c>
      <c r="G35" s="21">
        <f t="shared" ref="G35:I35" si="3">G34*0.22</f>
        <v>5060</v>
      </c>
      <c r="H35" s="21">
        <f t="shared" si="3"/>
        <v>5060</v>
      </c>
      <c r="I35" s="21">
        <f t="shared" si="3"/>
        <v>5038</v>
      </c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14" t="s">
        <v>2</v>
      </c>
      <c r="B36" s="15" t="s">
        <v>51</v>
      </c>
      <c r="C36" s="16">
        <v>985</v>
      </c>
      <c r="D36" s="16">
        <v>1845</v>
      </c>
      <c r="E36" s="16">
        <f t="shared" si="0"/>
        <v>2220</v>
      </c>
      <c r="F36" s="21">
        <v>520</v>
      </c>
      <c r="G36" s="21">
        <v>550</v>
      </c>
      <c r="H36" s="21">
        <v>550</v>
      </c>
      <c r="I36" s="21">
        <v>600</v>
      </c>
    </row>
    <row r="37" spans="1:19" x14ac:dyDescent="0.25">
      <c r="A37" s="14" t="s">
        <v>3</v>
      </c>
      <c r="B37" s="15" t="s">
        <v>52</v>
      </c>
      <c r="C37" s="16">
        <v>8936.5</v>
      </c>
      <c r="D37" s="16">
        <v>18020</v>
      </c>
      <c r="E37" s="16">
        <f t="shared" si="0"/>
        <v>21308.6</v>
      </c>
      <c r="F37" s="21">
        <v>5629.4</v>
      </c>
      <c r="G37" s="21">
        <v>4917.5</v>
      </c>
      <c r="H37" s="21">
        <v>5067.5</v>
      </c>
      <c r="I37" s="21">
        <v>5694.2</v>
      </c>
    </row>
    <row r="38" spans="1:19" x14ac:dyDescent="0.25">
      <c r="A38" s="14" t="s">
        <v>6</v>
      </c>
      <c r="B38" s="15"/>
      <c r="C38" s="16"/>
      <c r="D38" s="16"/>
      <c r="E38" s="16"/>
      <c r="F38" s="22"/>
      <c r="G38" s="23"/>
      <c r="H38" s="23"/>
      <c r="I38" s="23"/>
      <c r="K38" s="4"/>
      <c r="L38" s="4"/>
      <c r="M38" s="4"/>
      <c r="N38" s="4"/>
      <c r="O38" s="4"/>
      <c r="P38" s="4"/>
      <c r="Q38" s="4"/>
      <c r="R38" s="4"/>
    </row>
    <row r="39" spans="1:19" x14ac:dyDescent="0.25">
      <c r="A39" s="14" t="s">
        <v>7</v>
      </c>
      <c r="B39" s="15" t="s">
        <v>53</v>
      </c>
      <c r="C39" s="16">
        <f>C30-C31</f>
        <v>12745</v>
      </c>
      <c r="D39" s="16">
        <f>D30-D31</f>
        <v>14829.100000000006</v>
      </c>
      <c r="E39" s="16">
        <f t="shared" si="0"/>
        <v>10632</v>
      </c>
      <c r="F39" s="19">
        <f>F30-F31</f>
        <v>2597</v>
      </c>
      <c r="G39" s="16">
        <f t="shared" ref="G39:I39" si="4">G30-G31</f>
        <v>2719</v>
      </c>
      <c r="H39" s="16">
        <f t="shared" si="4"/>
        <v>2719</v>
      </c>
      <c r="I39" s="16">
        <f t="shared" si="4"/>
        <v>2597</v>
      </c>
    </row>
    <row r="40" spans="1:19" x14ac:dyDescent="0.25">
      <c r="A40" s="14" t="s">
        <v>8</v>
      </c>
      <c r="B40" s="15" t="s">
        <v>54</v>
      </c>
      <c r="C40" s="16"/>
      <c r="D40" s="16">
        <v>0</v>
      </c>
      <c r="E40" s="16">
        <v>0</v>
      </c>
      <c r="F40" s="22"/>
      <c r="G40" s="24" t="s">
        <v>9</v>
      </c>
      <c r="H40" s="24" t="s">
        <v>9</v>
      </c>
      <c r="I40" s="24" t="s">
        <v>9</v>
      </c>
    </row>
    <row r="41" spans="1:19" x14ac:dyDescent="0.25">
      <c r="A41" s="14" t="s">
        <v>5</v>
      </c>
      <c r="B41" s="15" t="s">
        <v>55</v>
      </c>
      <c r="C41" s="16"/>
      <c r="D41" s="16">
        <v>0</v>
      </c>
      <c r="E41" s="16">
        <f t="shared" si="0"/>
        <v>0</v>
      </c>
      <c r="F41" s="22"/>
      <c r="G41" s="24"/>
      <c r="H41" s="24"/>
      <c r="I41" s="24"/>
      <c r="K41" s="4"/>
      <c r="L41" s="4"/>
      <c r="M41" s="4"/>
      <c r="N41" s="4"/>
      <c r="O41" s="4"/>
      <c r="P41" s="4"/>
      <c r="Q41" s="4"/>
      <c r="R41" s="4"/>
    </row>
    <row r="42" spans="1:19" x14ac:dyDescent="0.25">
      <c r="A42" s="14" t="s">
        <v>56</v>
      </c>
      <c r="B42" s="15"/>
      <c r="C42" s="16"/>
      <c r="D42" s="16">
        <v>0</v>
      </c>
      <c r="E42" s="16">
        <f t="shared" si="0"/>
        <v>0</v>
      </c>
      <c r="F42" s="22"/>
      <c r="G42" s="24"/>
      <c r="H42" s="24"/>
      <c r="I42" s="24"/>
    </row>
    <row r="43" spans="1:19" x14ac:dyDescent="0.25">
      <c r="A43" s="14" t="s">
        <v>57</v>
      </c>
      <c r="B43" s="15" t="s">
        <v>58</v>
      </c>
      <c r="C43" s="16"/>
      <c r="D43" s="16">
        <v>0</v>
      </c>
      <c r="E43" s="16">
        <f t="shared" si="0"/>
        <v>0</v>
      </c>
      <c r="F43" s="22"/>
      <c r="G43" s="24"/>
      <c r="H43" s="24"/>
      <c r="I43" s="24"/>
    </row>
    <row r="44" spans="1:19" x14ac:dyDescent="0.25">
      <c r="A44" s="14" t="s">
        <v>59</v>
      </c>
      <c r="B44" s="15" t="s">
        <v>60</v>
      </c>
      <c r="C44" s="16"/>
      <c r="D44" s="16">
        <v>0</v>
      </c>
      <c r="E44" s="16">
        <f t="shared" si="0"/>
        <v>0</v>
      </c>
      <c r="F44" s="22"/>
      <c r="G44" s="24"/>
      <c r="H44" s="24"/>
      <c r="I44" s="24"/>
    </row>
    <row r="45" spans="1:19" ht="24.75" x14ac:dyDescent="0.25">
      <c r="A45" s="14" t="s">
        <v>61</v>
      </c>
      <c r="B45" s="15" t="s">
        <v>62</v>
      </c>
      <c r="C45" s="16"/>
      <c r="D45" s="16">
        <v>0</v>
      </c>
      <c r="E45" s="16">
        <f t="shared" si="0"/>
        <v>0</v>
      </c>
      <c r="F45" s="22"/>
      <c r="G45" s="24"/>
      <c r="H45" s="24"/>
      <c r="I45" s="24"/>
    </row>
    <row r="46" spans="1:19" ht="24.75" x14ac:dyDescent="0.25">
      <c r="A46" s="20" t="s">
        <v>63</v>
      </c>
      <c r="B46" s="15" t="s">
        <v>64</v>
      </c>
      <c r="C46" s="16">
        <f>C48+C49+C50+C51+C52</f>
        <v>7774.2</v>
      </c>
      <c r="D46" s="16">
        <f>D48+D49+D50+D51+D52</f>
        <v>14829.1</v>
      </c>
      <c r="E46" s="16">
        <f t="shared" si="0"/>
        <v>10632</v>
      </c>
      <c r="F46" s="16">
        <f>F48+F49+F50+F51+F52</f>
        <v>2597</v>
      </c>
      <c r="G46" s="16">
        <f t="shared" ref="G46:I46" si="5">G48+G49+G50+G51+G52</f>
        <v>2719</v>
      </c>
      <c r="H46" s="16">
        <f t="shared" si="5"/>
        <v>2719</v>
      </c>
      <c r="I46" s="16">
        <f t="shared" si="5"/>
        <v>2597</v>
      </c>
    </row>
    <row r="47" spans="1:19" ht="24.75" x14ac:dyDescent="0.25">
      <c r="A47" s="14" t="s">
        <v>46</v>
      </c>
      <c r="B47" s="15"/>
      <c r="C47" s="16"/>
      <c r="D47" s="16"/>
      <c r="E47" s="16"/>
      <c r="F47" s="16"/>
      <c r="G47" s="17"/>
      <c r="H47" s="17"/>
      <c r="I47" s="17"/>
    </row>
    <row r="48" spans="1:19" x14ac:dyDescent="0.25">
      <c r="A48" s="14" t="s">
        <v>47</v>
      </c>
      <c r="B48" s="15" t="s">
        <v>65</v>
      </c>
      <c r="C48" s="16">
        <v>74.400000000000006</v>
      </c>
      <c r="D48" s="16">
        <v>134.69999999999999</v>
      </c>
      <c r="E48" s="16">
        <f t="shared" si="0"/>
        <v>88</v>
      </c>
      <c r="F48" s="16">
        <v>22</v>
      </c>
      <c r="G48" s="16">
        <v>22</v>
      </c>
      <c r="H48" s="16">
        <v>22</v>
      </c>
      <c r="I48" s="16">
        <v>22</v>
      </c>
    </row>
    <row r="49" spans="1:9" x14ac:dyDescent="0.25">
      <c r="A49" s="14" t="s">
        <v>0</v>
      </c>
      <c r="B49" s="15" t="s">
        <v>66</v>
      </c>
      <c r="C49" s="16">
        <v>6074.3</v>
      </c>
      <c r="D49" s="16">
        <v>9270</v>
      </c>
      <c r="E49" s="16">
        <f t="shared" si="0"/>
        <v>8200</v>
      </c>
      <c r="F49" s="21">
        <v>2000</v>
      </c>
      <c r="G49" s="21">
        <v>2100</v>
      </c>
      <c r="H49" s="21">
        <v>2100</v>
      </c>
      <c r="I49" s="21">
        <v>2000</v>
      </c>
    </row>
    <row r="50" spans="1:9" x14ac:dyDescent="0.25">
      <c r="A50" s="14" t="s">
        <v>1</v>
      </c>
      <c r="B50" s="15" t="s">
        <v>67</v>
      </c>
      <c r="C50" s="16">
        <v>1303.8</v>
      </c>
      <c r="D50" s="16">
        <v>2039.4</v>
      </c>
      <c r="E50" s="16">
        <f t="shared" si="0"/>
        <v>1804</v>
      </c>
      <c r="F50" s="21">
        <f>F49*0.22</f>
        <v>440</v>
      </c>
      <c r="G50" s="21">
        <f t="shared" ref="G50:I50" si="6">G49*0.22</f>
        <v>462</v>
      </c>
      <c r="H50" s="21">
        <f t="shared" si="6"/>
        <v>462</v>
      </c>
      <c r="I50" s="21">
        <f t="shared" si="6"/>
        <v>440</v>
      </c>
    </row>
    <row r="51" spans="1:9" x14ac:dyDescent="0.25">
      <c r="A51" s="14" t="s">
        <v>2</v>
      </c>
      <c r="B51" s="15" t="s">
        <v>68</v>
      </c>
      <c r="C51" s="16">
        <v>275.7</v>
      </c>
      <c r="D51" s="16">
        <v>205</v>
      </c>
      <c r="E51" s="16">
        <f t="shared" si="0"/>
        <v>100</v>
      </c>
      <c r="F51" s="21">
        <v>25</v>
      </c>
      <c r="G51" s="21">
        <v>25</v>
      </c>
      <c r="H51" s="21">
        <v>25</v>
      </c>
      <c r="I51" s="21">
        <v>25</v>
      </c>
    </row>
    <row r="52" spans="1:9" x14ac:dyDescent="0.25">
      <c r="A52" s="14" t="s">
        <v>3</v>
      </c>
      <c r="B52" s="15" t="s">
        <v>69</v>
      </c>
      <c r="C52" s="16">
        <v>46</v>
      </c>
      <c r="D52" s="16">
        <v>3180</v>
      </c>
      <c r="E52" s="16">
        <f t="shared" si="0"/>
        <v>440</v>
      </c>
      <c r="F52" s="16">
        <v>110</v>
      </c>
      <c r="G52" s="16">
        <v>110</v>
      </c>
      <c r="H52" s="16">
        <v>110</v>
      </c>
      <c r="I52" s="16">
        <v>110</v>
      </c>
    </row>
    <row r="53" spans="1:9" ht="24.75" x14ac:dyDescent="0.25">
      <c r="A53" s="14" t="s">
        <v>70</v>
      </c>
      <c r="B53" s="15" t="s">
        <v>71</v>
      </c>
      <c r="C53" s="16">
        <v>3</v>
      </c>
      <c r="D53" s="16">
        <v>0</v>
      </c>
      <c r="E53" s="16">
        <f t="shared" si="0"/>
        <v>0</v>
      </c>
      <c r="F53" s="19"/>
      <c r="G53" s="23"/>
      <c r="H53" s="23"/>
      <c r="I53" s="23"/>
    </row>
    <row r="54" spans="1:9" ht="24.75" x14ac:dyDescent="0.25">
      <c r="A54" s="14" t="s">
        <v>46</v>
      </c>
      <c r="B54" s="15"/>
      <c r="C54" s="16"/>
      <c r="D54" s="16">
        <v>0</v>
      </c>
      <c r="E54" s="16">
        <f t="shared" si="0"/>
        <v>0</v>
      </c>
      <c r="F54" s="19"/>
      <c r="G54" s="23"/>
      <c r="H54" s="23"/>
      <c r="I54" s="23"/>
    </row>
    <row r="55" spans="1:9" x14ac:dyDescent="0.25">
      <c r="A55" s="14" t="s">
        <v>47</v>
      </c>
      <c r="B55" s="15" t="s">
        <v>72</v>
      </c>
      <c r="C55" s="16">
        <v>3</v>
      </c>
      <c r="D55" s="16">
        <v>0</v>
      </c>
      <c r="E55" s="16">
        <f t="shared" si="0"/>
        <v>0</v>
      </c>
      <c r="F55" s="19"/>
      <c r="G55" s="23"/>
      <c r="H55" s="23"/>
      <c r="I55" s="23"/>
    </row>
    <row r="56" spans="1:9" x14ac:dyDescent="0.25">
      <c r="A56" s="14" t="s">
        <v>0</v>
      </c>
      <c r="B56" s="15" t="s">
        <v>73</v>
      </c>
      <c r="C56" s="16"/>
      <c r="D56" s="16">
        <v>0</v>
      </c>
      <c r="E56" s="16">
        <f t="shared" si="0"/>
        <v>0</v>
      </c>
      <c r="F56" s="19"/>
      <c r="G56" s="23"/>
      <c r="H56" s="23"/>
      <c r="I56" s="23"/>
    </row>
    <row r="57" spans="1:9" x14ac:dyDescent="0.25">
      <c r="A57" s="14" t="s">
        <v>1</v>
      </c>
      <c r="B57" s="15" t="s">
        <v>74</v>
      </c>
      <c r="C57" s="16"/>
      <c r="D57" s="16">
        <v>0</v>
      </c>
      <c r="E57" s="16">
        <f t="shared" si="0"/>
        <v>0</v>
      </c>
      <c r="F57" s="19"/>
      <c r="G57" s="23"/>
      <c r="H57" s="23"/>
      <c r="I57" s="23"/>
    </row>
    <row r="58" spans="1:9" x14ac:dyDescent="0.25">
      <c r="A58" s="14" t="s">
        <v>2</v>
      </c>
      <c r="B58" s="15" t="s">
        <v>75</v>
      </c>
      <c r="C58" s="16"/>
      <c r="D58" s="16">
        <v>0</v>
      </c>
      <c r="E58" s="16">
        <f t="shared" si="0"/>
        <v>0</v>
      </c>
      <c r="F58" s="19"/>
      <c r="G58" s="23"/>
      <c r="H58" s="23"/>
      <c r="I58" s="23"/>
    </row>
    <row r="59" spans="1:9" x14ac:dyDescent="0.25">
      <c r="A59" s="14" t="s">
        <v>3</v>
      </c>
      <c r="B59" s="15" t="s">
        <v>76</v>
      </c>
      <c r="C59" s="16"/>
      <c r="D59" s="16">
        <v>0</v>
      </c>
      <c r="E59" s="16">
        <f t="shared" si="0"/>
        <v>0</v>
      </c>
      <c r="F59" s="19"/>
      <c r="G59" s="23"/>
      <c r="H59" s="23"/>
      <c r="I59" s="23"/>
    </row>
    <row r="60" spans="1:9" ht="24.75" x14ac:dyDescent="0.25">
      <c r="A60" s="14" t="s">
        <v>77</v>
      </c>
      <c r="B60" s="15" t="s">
        <v>78</v>
      </c>
      <c r="C60" s="16"/>
      <c r="D60" s="16">
        <v>0</v>
      </c>
      <c r="E60" s="16">
        <f t="shared" si="0"/>
        <v>0</v>
      </c>
      <c r="F60" s="19">
        <f>F62+F63+F64+F65+F66</f>
        <v>0</v>
      </c>
      <c r="G60" s="19">
        <f t="shared" ref="G60:I60" si="7">G62+G63+G64+G65+G66</f>
        <v>0</v>
      </c>
      <c r="H60" s="19">
        <f t="shared" si="7"/>
        <v>0</v>
      </c>
      <c r="I60" s="19">
        <f t="shared" si="7"/>
        <v>0</v>
      </c>
    </row>
    <row r="61" spans="1:9" ht="24.75" x14ac:dyDescent="0.25">
      <c r="A61" s="14" t="s">
        <v>46</v>
      </c>
      <c r="B61" s="15"/>
      <c r="C61" s="16"/>
      <c r="D61" s="16">
        <v>0</v>
      </c>
      <c r="E61" s="16">
        <f t="shared" si="0"/>
        <v>0</v>
      </c>
      <c r="F61" s="19"/>
      <c r="G61" s="23"/>
      <c r="H61" s="23"/>
      <c r="I61" s="23"/>
    </row>
    <row r="62" spans="1:9" x14ac:dyDescent="0.25">
      <c r="A62" s="14" t="s">
        <v>47</v>
      </c>
      <c r="B62" s="15" t="s">
        <v>79</v>
      </c>
      <c r="C62" s="16"/>
      <c r="D62" s="16">
        <v>0</v>
      </c>
      <c r="E62" s="16">
        <f t="shared" si="0"/>
        <v>0</v>
      </c>
      <c r="F62" s="19"/>
      <c r="G62" s="23"/>
      <c r="H62" s="23"/>
      <c r="I62" s="23"/>
    </row>
    <row r="63" spans="1:9" x14ac:dyDescent="0.25">
      <c r="A63" s="14" t="s">
        <v>0</v>
      </c>
      <c r="B63" s="15" t="s">
        <v>80</v>
      </c>
      <c r="C63" s="16"/>
      <c r="D63" s="16">
        <v>0</v>
      </c>
      <c r="E63" s="16">
        <f t="shared" si="0"/>
        <v>0</v>
      </c>
      <c r="F63" s="19"/>
      <c r="G63" s="23"/>
      <c r="H63" s="23"/>
      <c r="I63" s="23"/>
    </row>
    <row r="64" spans="1:9" x14ac:dyDescent="0.25">
      <c r="A64" s="14" t="s">
        <v>1</v>
      </c>
      <c r="B64" s="15" t="s">
        <v>81</v>
      </c>
      <c r="C64" s="16"/>
      <c r="D64" s="16">
        <v>0</v>
      </c>
      <c r="E64" s="16">
        <f t="shared" si="0"/>
        <v>0</v>
      </c>
      <c r="F64" s="19"/>
      <c r="G64" s="23"/>
      <c r="H64" s="23"/>
      <c r="I64" s="23"/>
    </row>
    <row r="65" spans="1:9" x14ac:dyDescent="0.25">
      <c r="A65" s="14" t="s">
        <v>2</v>
      </c>
      <c r="B65" s="15" t="s">
        <v>82</v>
      </c>
      <c r="C65" s="16"/>
      <c r="D65" s="16">
        <v>0</v>
      </c>
      <c r="E65" s="16">
        <f t="shared" si="0"/>
        <v>0</v>
      </c>
      <c r="F65" s="19"/>
      <c r="G65" s="23"/>
      <c r="H65" s="23"/>
      <c r="I65" s="23"/>
    </row>
    <row r="66" spans="1:9" x14ac:dyDescent="0.25">
      <c r="A66" s="14" t="s">
        <v>3</v>
      </c>
      <c r="B66" s="15" t="s">
        <v>83</v>
      </c>
      <c r="C66" s="16"/>
      <c r="D66" s="16">
        <v>0</v>
      </c>
      <c r="E66" s="16">
        <f t="shared" si="0"/>
        <v>0</v>
      </c>
      <c r="F66" s="19"/>
      <c r="G66" s="23"/>
      <c r="H66" s="23"/>
      <c r="I66" s="23"/>
    </row>
    <row r="67" spans="1:9" ht="24.75" x14ac:dyDescent="0.25">
      <c r="A67" s="14" t="s">
        <v>10</v>
      </c>
      <c r="B67" s="25"/>
      <c r="C67" s="26"/>
      <c r="D67" s="16">
        <v>0</v>
      </c>
      <c r="E67" s="16">
        <f t="shared" si="0"/>
        <v>0</v>
      </c>
      <c r="F67" s="22"/>
      <c r="G67" s="23"/>
      <c r="H67" s="23"/>
      <c r="I67" s="23"/>
    </row>
    <row r="68" spans="1:9" x14ac:dyDescent="0.25">
      <c r="A68" s="14" t="s">
        <v>7</v>
      </c>
      <c r="B68" s="15" t="s">
        <v>84</v>
      </c>
      <c r="C68" s="16">
        <f>C39-C46-C53-C60</f>
        <v>4967.8</v>
      </c>
      <c r="D68" s="16">
        <f>D39-D46-D60</f>
        <v>5.4569682106375694E-12</v>
      </c>
      <c r="E68" s="16">
        <f>SUM(F68+G68+H68+I68)</f>
        <v>0</v>
      </c>
      <c r="F68" s="26">
        <f>F39-F46-F60</f>
        <v>0</v>
      </c>
      <c r="G68" s="27">
        <f>G39-G46-G60</f>
        <v>0</v>
      </c>
      <c r="H68" s="27">
        <f t="shared" ref="H68:I68" si="8">H39-H46-H60</f>
        <v>0</v>
      </c>
      <c r="I68" s="27">
        <f t="shared" si="8"/>
        <v>0</v>
      </c>
    </row>
    <row r="69" spans="1:9" x14ac:dyDescent="0.25">
      <c r="A69" s="14" t="s">
        <v>8</v>
      </c>
      <c r="B69" s="15" t="s">
        <v>85</v>
      </c>
      <c r="C69" s="16"/>
      <c r="D69" s="16">
        <v>0</v>
      </c>
      <c r="E69" s="16">
        <v>0</v>
      </c>
      <c r="F69" s="22"/>
      <c r="G69" s="24"/>
      <c r="H69" s="24"/>
      <c r="I69" s="24"/>
    </row>
    <row r="70" spans="1:9" x14ac:dyDescent="0.25">
      <c r="A70" s="14" t="s">
        <v>86</v>
      </c>
      <c r="B70" s="15" t="s">
        <v>87</v>
      </c>
      <c r="C70" s="16"/>
      <c r="D70" s="16">
        <v>0</v>
      </c>
      <c r="E70" s="16">
        <f t="shared" si="0"/>
        <v>0</v>
      </c>
      <c r="F70" s="22"/>
      <c r="G70" s="24"/>
      <c r="H70" s="24"/>
      <c r="I70" s="24"/>
    </row>
    <row r="71" spans="1:9" x14ac:dyDescent="0.25">
      <c r="A71" s="14" t="s">
        <v>88</v>
      </c>
      <c r="B71" s="15" t="s">
        <v>89</v>
      </c>
      <c r="C71" s="16"/>
      <c r="D71" s="16">
        <v>0</v>
      </c>
      <c r="E71" s="16">
        <f t="shared" si="0"/>
        <v>0</v>
      </c>
      <c r="F71" s="22"/>
      <c r="G71" s="24"/>
      <c r="H71" s="24"/>
      <c r="I71" s="24"/>
    </row>
    <row r="72" spans="1:9" x14ac:dyDescent="0.25">
      <c r="A72" s="14" t="s">
        <v>11</v>
      </c>
      <c r="B72" s="15" t="s">
        <v>90</v>
      </c>
      <c r="C72" s="16"/>
      <c r="D72" s="16">
        <v>0</v>
      </c>
      <c r="E72" s="16">
        <f t="shared" si="0"/>
        <v>0</v>
      </c>
      <c r="F72" s="19"/>
      <c r="G72" s="23"/>
      <c r="H72" s="23"/>
      <c r="I72" s="23"/>
    </row>
    <row r="73" spans="1:9" x14ac:dyDescent="0.25">
      <c r="A73" s="14" t="s">
        <v>56</v>
      </c>
      <c r="B73" s="15"/>
      <c r="C73" s="16"/>
      <c r="D73" s="16">
        <v>0</v>
      </c>
      <c r="E73" s="16">
        <f t="shared" si="0"/>
        <v>0</v>
      </c>
      <c r="F73" s="19"/>
      <c r="G73" s="23"/>
      <c r="H73" s="23"/>
      <c r="I73" s="23"/>
    </row>
    <row r="74" spans="1:9" ht="24.75" x14ac:dyDescent="0.25">
      <c r="A74" s="14" t="s">
        <v>91</v>
      </c>
      <c r="B74" s="15" t="s">
        <v>92</v>
      </c>
      <c r="C74" s="16"/>
      <c r="D74" s="16">
        <v>0</v>
      </c>
      <c r="E74" s="16">
        <f t="shared" si="0"/>
        <v>0</v>
      </c>
      <c r="F74" s="19"/>
      <c r="G74" s="23"/>
      <c r="H74" s="23"/>
      <c r="I74" s="23"/>
    </row>
    <row r="75" spans="1:9" ht="24.75" x14ac:dyDescent="0.25">
      <c r="A75" s="14" t="s">
        <v>93</v>
      </c>
      <c r="B75" s="15" t="s">
        <v>94</v>
      </c>
      <c r="C75" s="16"/>
      <c r="D75" s="16">
        <v>0</v>
      </c>
      <c r="E75" s="16">
        <f t="shared" si="0"/>
        <v>0</v>
      </c>
      <c r="F75" s="19"/>
      <c r="G75" s="23"/>
      <c r="H75" s="23"/>
      <c r="I75" s="23"/>
    </row>
    <row r="76" spans="1:9" x14ac:dyDescent="0.25">
      <c r="A76" s="14" t="s">
        <v>95</v>
      </c>
      <c r="B76" s="15" t="s">
        <v>96</v>
      </c>
      <c r="C76" s="16"/>
      <c r="D76" s="16">
        <v>0</v>
      </c>
      <c r="E76" s="16">
        <f t="shared" si="0"/>
        <v>0</v>
      </c>
      <c r="F76" s="19"/>
      <c r="G76" s="23"/>
      <c r="H76" s="23"/>
      <c r="I76" s="23"/>
    </row>
    <row r="77" spans="1:9" x14ac:dyDescent="0.25">
      <c r="A77" s="14" t="s">
        <v>97</v>
      </c>
      <c r="B77" s="15" t="s">
        <v>98</v>
      </c>
      <c r="C77" s="16"/>
      <c r="D77" s="16">
        <v>0</v>
      </c>
      <c r="E77" s="16">
        <f t="shared" si="0"/>
        <v>0</v>
      </c>
      <c r="F77" s="19"/>
      <c r="G77" s="23"/>
      <c r="H77" s="23"/>
      <c r="I77" s="23"/>
    </row>
    <row r="78" spans="1:9" x14ac:dyDescent="0.25">
      <c r="A78" s="14" t="s">
        <v>99</v>
      </c>
      <c r="B78" s="15" t="s">
        <v>100</v>
      </c>
      <c r="C78" s="16"/>
      <c r="D78" s="16">
        <v>0</v>
      </c>
      <c r="E78" s="16">
        <f t="shared" si="0"/>
        <v>0</v>
      </c>
      <c r="F78" s="19"/>
      <c r="G78" s="23"/>
      <c r="H78" s="23"/>
      <c r="I78" s="23"/>
    </row>
    <row r="79" spans="1:9" ht="24.75" x14ac:dyDescent="0.25">
      <c r="A79" s="14" t="s">
        <v>101</v>
      </c>
      <c r="B79" s="15"/>
      <c r="C79" s="16"/>
      <c r="D79" s="16">
        <v>0</v>
      </c>
      <c r="E79" s="16">
        <f t="shared" si="0"/>
        <v>0</v>
      </c>
      <c r="F79" s="19"/>
      <c r="G79" s="23"/>
      <c r="H79" s="23"/>
      <c r="I79" s="23"/>
    </row>
    <row r="80" spans="1:9" x14ac:dyDescent="0.25">
      <c r="A80" s="14" t="s">
        <v>102</v>
      </c>
      <c r="B80" s="15" t="s">
        <v>103</v>
      </c>
      <c r="C80" s="16"/>
      <c r="D80" s="16">
        <v>0</v>
      </c>
      <c r="E80" s="16">
        <f t="shared" si="0"/>
        <v>0</v>
      </c>
      <c r="F80" s="19"/>
      <c r="G80" s="23"/>
      <c r="H80" s="23"/>
      <c r="I80" s="23"/>
    </row>
    <row r="81" spans="1:9" x14ac:dyDescent="0.25">
      <c r="A81" s="14" t="s">
        <v>104</v>
      </c>
      <c r="B81" s="15" t="s">
        <v>105</v>
      </c>
      <c r="C81" s="16"/>
      <c r="D81" s="16">
        <v>0</v>
      </c>
      <c r="E81" s="16">
        <f t="shared" si="0"/>
        <v>0</v>
      </c>
      <c r="F81" s="19"/>
      <c r="G81" s="23"/>
      <c r="H81" s="23"/>
      <c r="I81" s="23"/>
    </row>
    <row r="82" spans="1:9" x14ac:dyDescent="0.25">
      <c r="A82" s="14" t="s">
        <v>106</v>
      </c>
      <c r="B82" s="15" t="s">
        <v>107</v>
      </c>
      <c r="C82" s="16"/>
      <c r="D82" s="16">
        <v>0</v>
      </c>
      <c r="E82" s="16">
        <f t="shared" si="0"/>
        <v>0</v>
      </c>
      <c r="F82" s="19"/>
      <c r="G82" s="23"/>
      <c r="H82" s="23"/>
      <c r="I82" s="23"/>
    </row>
    <row r="83" spans="1:9" x14ac:dyDescent="0.25">
      <c r="A83" s="14" t="s">
        <v>108</v>
      </c>
      <c r="B83" s="15"/>
      <c r="C83" s="16"/>
      <c r="D83" s="16">
        <v>0</v>
      </c>
      <c r="E83" s="16">
        <f t="shared" si="0"/>
        <v>0</v>
      </c>
      <c r="F83" s="19"/>
      <c r="G83" s="23"/>
      <c r="H83" s="23"/>
      <c r="I83" s="23"/>
    </row>
    <row r="84" spans="1:9" x14ac:dyDescent="0.25">
      <c r="A84" s="14" t="s">
        <v>102</v>
      </c>
      <c r="B84" s="15" t="s">
        <v>109</v>
      </c>
      <c r="C84" s="16"/>
      <c r="D84" s="16">
        <v>0</v>
      </c>
      <c r="E84" s="16">
        <f t="shared" si="0"/>
        <v>0</v>
      </c>
      <c r="F84" s="19"/>
      <c r="G84" s="23"/>
      <c r="H84" s="23"/>
      <c r="I84" s="23"/>
    </row>
    <row r="85" spans="1:9" x14ac:dyDescent="0.25">
      <c r="A85" s="14" t="s">
        <v>104</v>
      </c>
      <c r="B85" s="15" t="s">
        <v>110</v>
      </c>
      <c r="C85" s="16"/>
      <c r="D85" s="16">
        <v>0</v>
      </c>
      <c r="E85" s="16">
        <f t="shared" si="0"/>
        <v>0</v>
      </c>
      <c r="F85" s="19"/>
      <c r="G85" s="23"/>
      <c r="H85" s="23"/>
      <c r="I85" s="23"/>
    </row>
    <row r="86" spans="1:9" x14ac:dyDescent="0.25">
      <c r="A86" s="87" t="s">
        <v>111</v>
      </c>
      <c r="B86" s="88"/>
      <c r="C86" s="88"/>
      <c r="D86" s="88"/>
      <c r="E86" s="88"/>
      <c r="F86" s="88"/>
      <c r="G86" s="88"/>
      <c r="H86" s="88"/>
      <c r="I86" s="89"/>
    </row>
    <row r="87" spans="1:9" x14ac:dyDescent="0.25">
      <c r="A87" s="28" t="s">
        <v>47</v>
      </c>
      <c r="B87" s="29">
        <v>310</v>
      </c>
      <c r="C87" s="17">
        <f t="shared" ref="C87:D90" si="9">C62+C55+C48+C33</f>
        <v>10757.9</v>
      </c>
      <c r="D87" s="17">
        <f t="shared" si="9"/>
        <v>17896.100000000002</v>
      </c>
      <c r="E87" s="17">
        <f>SUM(F87+G87+H87+I87)</f>
        <v>21849.4</v>
      </c>
      <c r="F87" s="17">
        <f>F62+F55+F48+F33</f>
        <v>5652.4</v>
      </c>
      <c r="G87" s="17">
        <f t="shared" ref="G87:I91" si="10">G62+G55+G48+G33</f>
        <v>5282.3</v>
      </c>
      <c r="H87" s="17">
        <f t="shared" si="10"/>
        <v>5282.3</v>
      </c>
      <c r="I87" s="17">
        <f t="shared" si="10"/>
        <v>5632.4</v>
      </c>
    </row>
    <row r="88" spans="1:9" x14ac:dyDescent="0.25">
      <c r="A88" s="28" t="s">
        <v>0</v>
      </c>
      <c r="B88" s="30">
        <v>320</v>
      </c>
      <c r="C88" s="17">
        <f t="shared" si="9"/>
        <v>48532.800000000003</v>
      </c>
      <c r="D88" s="17">
        <f t="shared" si="9"/>
        <v>61800</v>
      </c>
      <c r="E88" s="17">
        <f t="shared" ref="E88:E91" si="11">SUM(F88+G88+H88+I88)</f>
        <v>98100</v>
      </c>
      <c r="F88" s="17">
        <f>F63+F56+F49+F34</f>
        <v>23000</v>
      </c>
      <c r="G88" s="17">
        <f t="shared" si="10"/>
        <v>25100</v>
      </c>
      <c r="H88" s="17">
        <f t="shared" si="10"/>
        <v>25100</v>
      </c>
      <c r="I88" s="17">
        <f t="shared" si="10"/>
        <v>24900</v>
      </c>
    </row>
    <row r="89" spans="1:9" x14ac:dyDescent="0.25">
      <c r="A89" s="14" t="s">
        <v>1</v>
      </c>
      <c r="B89" s="30">
        <v>330</v>
      </c>
      <c r="C89" s="17">
        <f t="shared" si="9"/>
        <v>10346.199999999999</v>
      </c>
      <c r="D89" s="17">
        <f t="shared" si="9"/>
        <v>13596</v>
      </c>
      <c r="E89" s="17">
        <f t="shared" si="11"/>
        <v>21582</v>
      </c>
      <c r="F89" s="17">
        <f>F64+F57+F50+F35</f>
        <v>5060</v>
      </c>
      <c r="G89" s="17">
        <f t="shared" si="10"/>
        <v>5522</v>
      </c>
      <c r="H89" s="17">
        <f t="shared" si="10"/>
        <v>5522</v>
      </c>
      <c r="I89" s="17">
        <f t="shared" si="10"/>
        <v>5478</v>
      </c>
    </row>
    <row r="90" spans="1:9" x14ac:dyDescent="0.25">
      <c r="A90" s="28" t="s">
        <v>2</v>
      </c>
      <c r="B90" s="30">
        <v>340</v>
      </c>
      <c r="C90" s="17">
        <f t="shared" si="9"/>
        <v>1260.7</v>
      </c>
      <c r="D90" s="17">
        <f t="shared" si="9"/>
        <v>2050</v>
      </c>
      <c r="E90" s="17">
        <f t="shared" si="11"/>
        <v>2320</v>
      </c>
      <c r="F90" s="17">
        <f>F65+F58+F51+F36</f>
        <v>545</v>
      </c>
      <c r="G90" s="17">
        <f t="shared" si="10"/>
        <v>575</v>
      </c>
      <c r="H90" s="17">
        <f t="shared" si="10"/>
        <v>575</v>
      </c>
      <c r="I90" s="17">
        <f t="shared" si="10"/>
        <v>625</v>
      </c>
    </row>
    <row r="91" spans="1:9" x14ac:dyDescent="0.25">
      <c r="A91" s="28" t="s">
        <v>3</v>
      </c>
      <c r="B91" s="30">
        <v>350</v>
      </c>
      <c r="C91" s="17">
        <f>C59+C52+C37</f>
        <v>8982.5</v>
      </c>
      <c r="D91" s="17">
        <v>2504.6999999999998</v>
      </c>
      <c r="E91" s="17">
        <f t="shared" si="11"/>
        <v>21748.6</v>
      </c>
      <c r="F91" s="17">
        <f>F66+F59+F52+F37</f>
        <v>5739.4</v>
      </c>
      <c r="G91" s="17">
        <f t="shared" si="10"/>
        <v>5027.5</v>
      </c>
      <c r="H91" s="17">
        <f t="shared" si="10"/>
        <v>5177.5</v>
      </c>
      <c r="I91" s="17">
        <f t="shared" si="10"/>
        <v>5804.2</v>
      </c>
    </row>
    <row r="92" spans="1:9" x14ac:dyDescent="0.25">
      <c r="A92" s="14" t="s">
        <v>112</v>
      </c>
      <c r="B92" s="30">
        <v>360</v>
      </c>
      <c r="C92" s="17">
        <f>SUM(C87:C91)</f>
        <v>79880.100000000006</v>
      </c>
      <c r="D92" s="17">
        <f>SUM(D87:D91)</f>
        <v>97846.8</v>
      </c>
      <c r="E92" s="17">
        <f>SUM(E87:E91)</f>
        <v>165600</v>
      </c>
      <c r="F92" s="17">
        <f t="shared" ref="F92:I92" si="12">SUM(F87:F91)</f>
        <v>39996.800000000003</v>
      </c>
      <c r="G92" s="17">
        <f t="shared" si="12"/>
        <v>41506.800000000003</v>
      </c>
      <c r="H92" s="17">
        <f t="shared" si="12"/>
        <v>41656.800000000003</v>
      </c>
      <c r="I92" s="17">
        <f t="shared" si="12"/>
        <v>42439.6</v>
      </c>
    </row>
    <row r="93" spans="1:9" ht="13.5" customHeight="1" x14ac:dyDescent="0.25">
      <c r="A93" s="90" t="s">
        <v>113</v>
      </c>
      <c r="B93" s="91"/>
      <c r="C93" s="91"/>
      <c r="D93" s="91"/>
      <c r="E93" s="91"/>
      <c r="F93" s="91"/>
      <c r="G93" s="91"/>
      <c r="H93" s="91"/>
      <c r="I93" s="92"/>
    </row>
    <row r="94" spans="1:9" x14ac:dyDescent="0.25">
      <c r="A94" s="28" t="s">
        <v>114</v>
      </c>
      <c r="B94" s="31">
        <v>410</v>
      </c>
      <c r="C94" s="17"/>
      <c r="D94" s="17">
        <v>0</v>
      </c>
      <c r="E94" s="17">
        <f>SUM(F94+G94+H94+I94)</f>
        <v>0</v>
      </c>
      <c r="F94" s="17"/>
      <c r="G94" s="17"/>
      <c r="H94" s="17"/>
      <c r="I94" s="17"/>
    </row>
    <row r="95" spans="1:9" x14ac:dyDescent="0.25">
      <c r="A95" s="14" t="s">
        <v>34</v>
      </c>
      <c r="B95" s="31">
        <v>411</v>
      </c>
      <c r="C95" s="17"/>
      <c r="D95" s="17">
        <v>0</v>
      </c>
      <c r="E95" s="17">
        <f t="shared" ref="E95:E107" si="13">SUM(F95+G95+H95+I95)</f>
        <v>0</v>
      </c>
      <c r="F95" s="17"/>
      <c r="G95" s="17"/>
      <c r="H95" s="17"/>
      <c r="I95" s="17"/>
    </row>
    <row r="96" spans="1:9" ht="36.75" x14ac:dyDescent="0.25">
      <c r="A96" s="14" t="s">
        <v>115</v>
      </c>
      <c r="B96" s="31">
        <v>420</v>
      </c>
      <c r="C96" s="17">
        <v>9746.7999999999993</v>
      </c>
      <c r="D96" s="17">
        <v>4745.1000000000004</v>
      </c>
      <c r="E96" s="17">
        <f t="shared" si="13"/>
        <v>5700</v>
      </c>
      <c r="F96" s="17">
        <v>1000</v>
      </c>
      <c r="G96" s="17">
        <v>1200</v>
      </c>
      <c r="H96" s="17">
        <v>1500</v>
      </c>
      <c r="I96" s="17">
        <v>2000</v>
      </c>
    </row>
    <row r="97" spans="1:9" x14ac:dyDescent="0.25">
      <c r="A97" s="14" t="s">
        <v>34</v>
      </c>
      <c r="B97" s="31">
        <v>421</v>
      </c>
      <c r="C97" s="17">
        <v>5993.7</v>
      </c>
      <c r="D97" s="17">
        <v>1700</v>
      </c>
      <c r="E97" s="17">
        <f t="shared" si="13"/>
        <v>1141.9000000000001</v>
      </c>
      <c r="F97" s="17"/>
      <c r="G97" s="17"/>
      <c r="H97" s="17">
        <v>1141.9000000000001</v>
      </c>
      <c r="I97" s="17"/>
    </row>
    <row r="98" spans="1:9" ht="24.75" x14ac:dyDescent="0.25">
      <c r="A98" s="14" t="s">
        <v>116</v>
      </c>
      <c r="B98" s="31">
        <v>430</v>
      </c>
      <c r="C98" s="17"/>
      <c r="D98" s="17">
        <v>0</v>
      </c>
      <c r="E98" s="17">
        <f t="shared" si="13"/>
        <v>0</v>
      </c>
      <c r="F98" s="17"/>
      <c r="G98" s="17"/>
      <c r="H98" s="17"/>
      <c r="I98" s="17"/>
    </row>
    <row r="99" spans="1:9" x14ac:dyDescent="0.25">
      <c r="A99" s="14" t="s">
        <v>34</v>
      </c>
      <c r="B99" s="31">
        <v>431</v>
      </c>
      <c r="C99" s="17"/>
      <c r="D99" s="17">
        <v>0</v>
      </c>
      <c r="E99" s="17">
        <f t="shared" si="13"/>
        <v>0</v>
      </c>
      <c r="F99" s="17"/>
      <c r="G99" s="17"/>
      <c r="H99" s="17"/>
      <c r="I99" s="17"/>
    </row>
    <row r="100" spans="1:9" ht="24.75" x14ac:dyDescent="0.25">
      <c r="A100" s="14" t="s">
        <v>117</v>
      </c>
      <c r="B100" s="31">
        <v>440</v>
      </c>
      <c r="C100" s="17"/>
      <c r="D100" s="17">
        <v>0</v>
      </c>
      <c r="E100" s="17">
        <f t="shared" si="13"/>
        <v>0</v>
      </c>
      <c r="F100" s="17"/>
      <c r="G100" s="17"/>
      <c r="H100" s="17"/>
      <c r="I100" s="17"/>
    </row>
    <row r="101" spans="1:9" x14ac:dyDescent="0.25">
      <c r="A101" s="14" t="s">
        <v>34</v>
      </c>
      <c r="B101" s="31">
        <v>441</v>
      </c>
      <c r="C101" s="17"/>
      <c r="D101" s="17">
        <v>0</v>
      </c>
      <c r="E101" s="17">
        <f t="shared" si="13"/>
        <v>0</v>
      </c>
      <c r="F101" s="17"/>
      <c r="G101" s="17"/>
      <c r="H101" s="17"/>
      <c r="I101" s="17"/>
    </row>
    <row r="102" spans="1:9" ht="36.75" x14ac:dyDescent="0.25">
      <c r="A102" s="14" t="s">
        <v>118</v>
      </c>
      <c r="B102" s="31">
        <v>450</v>
      </c>
      <c r="C102" s="17"/>
      <c r="D102" s="17">
        <v>0</v>
      </c>
      <c r="E102" s="17">
        <f t="shared" si="13"/>
        <v>6500</v>
      </c>
      <c r="F102" s="17">
        <v>2500</v>
      </c>
      <c r="G102" s="17">
        <v>2500</v>
      </c>
      <c r="H102" s="17">
        <v>1500</v>
      </c>
      <c r="I102" s="17"/>
    </row>
    <row r="103" spans="1:9" ht="30" customHeight="1" x14ac:dyDescent="0.25">
      <c r="A103" s="14" t="s">
        <v>34</v>
      </c>
      <c r="B103" s="32">
        <v>451</v>
      </c>
      <c r="C103" s="16"/>
      <c r="D103" s="16">
        <v>0</v>
      </c>
      <c r="E103" s="17">
        <f t="shared" si="13"/>
        <v>6500</v>
      </c>
      <c r="F103" s="17">
        <v>2500</v>
      </c>
      <c r="G103" s="17">
        <v>2500</v>
      </c>
      <c r="H103" s="17">
        <v>1500</v>
      </c>
      <c r="I103" s="17"/>
    </row>
    <row r="104" spans="1:9" ht="30" customHeight="1" x14ac:dyDescent="0.25">
      <c r="A104" s="14" t="s">
        <v>121</v>
      </c>
      <c r="B104" s="32">
        <v>460</v>
      </c>
      <c r="C104" s="16">
        <v>0</v>
      </c>
      <c r="D104" s="16">
        <v>0</v>
      </c>
      <c r="E104" s="17">
        <f t="shared" si="13"/>
        <v>0</v>
      </c>
      <c r="F104" s="16"/>
      <c r="G104" s="17"/>
      <c r="H104" s="17"/>
      <c r="I104" s="17"/>
    </row>
    <row r="105" spans="1:9" ht="30" customHeight="1" x14ac:dyDescent="0.25">
      <c r="A105" s="14" t="s">
        <v>34</v>
      </c>
      <c r="B105" s="32">
        <v>461</v>
      </c>
      <c r="C105" s="16">
        <v>0</v>
      </c>
      <c r="D105" s="16">
        <v>0</v>
      </c>
      <c r="E105" s="17">
        <f t="shared" si="13"/>
        <v>0</v>
      </c>
      <c r="F105" s="16"/>
      <c r="G105" s="17"/>
      <c r="H105" s="17"/>
      <c r="I105" s="17"/>
    </row>
    <row r="106" spans="1:9" ht="30" customHeight="1" x14ac:dyDescent="0.25">
      <c r="A106" s="14" t="s">
        <v>122</v>
      </c>
      <c r="B106" s="32">
        <v>490</v>
      </c>
      <c r="C106" s="16">
        <f>C94+C96+C98+C100+C102+C104</f>
        <v>9746.7999999999993</v>
      </c>
      <c r="D106" s="16">
        <f>D94+D96+D98+D100+D102+D104</f>
        <v>4745.1000000000004</v>
      </c>
      <c r="E106" s="17">
        <f t="shared" si="13"/>
        <v>12200</v>
      </c>
      <c r="F106" s="16">
        <f>F94+F96+F98+F100+F102+F104</f>
        <v>3500</v>
      </c>
      <c r="G106" s="16">
        <f t="shared" ref="G106:I107" si="14">G94+G96+G98+G100+G102+G104</f>
        <v>3700</v>
      </c>
      <c r="H106" s="16">
        <f t="shared" si="14"/>
        <v>3000</v>
      </c>
      <c r="I106" s="16">
        <f t="shared" si="14"/>
        <v>2000</v>
      </c>
    </row>
    <row r="107" spans="1:9" ht="42" customHeight="1" x14ac:dyDescent="0.25">
      <c r="A107" s="14" t="s">
        <v>123</v>
      </c>
      <c r="B107" s="32">
        <v>491</v>
      </c>
      <c r="C107" s="16">
        <f>C95+C97+C99+C101+C103+C105</f>
        <v>5993.7</v>
      </c>
      <c r="D107" s="16">
        <f>D95+D97+D99+D101+D103+D105</f>
        <v>1700</v>
      </c>
      <c r="E107" s="17">
        <f t="shared" si="13"/>
        <v>7641.9</v>
      </c>
      <c r="F107" s="16">
        <f>F95+F97+F99+F101+F103+F105</f>
        <v>2500</v>
      </c>
      <c r="G107" s="16">
        <f t="shared" si="14"/>
        <v>2500</v>
      </c>
      <c r="H107" s="16">
        <f t="shared" si="14"/>
        <v>2641.9</v>
      </c>
      <c r="I107" s="16">
        <f t="shared" si="14"/>
        <v>0</v>
      </c>
    </row>
    <row r="108" spans="1:9" x14ac:dyDescent="0.25">
      <c r="A108" s="33" t="s">
        <v>12</v>
      </c>
      <c r="B108" s="34"/>
      <c r="C108" s="35" t="s">
        <v>133</v>
      </c>
      <c r="D108" s="23" t="s">
        <v>129</v>
      </c>
      <c r="E108" s="23" t="s">
        <v>129</v>
      </c>
      <c r="F108" s="23" t="s">
        <v>130</v>
      </c>
      <c r="G108" s="23" t="s">
        <v>131</v>
      </c>
      <c r="H108" s="23" t="s">
        <v>132</v>
      </c>
      <c r="I108" s="23" t="s">
        <v>133</v>
      </c>
    </row>
    <row r="109" spans="1:9" ht="17.25" customHeight="1" x14ac:dyDescent="0.25">
      <c r="A109" s="14" t="s">
        <v>120</v>
      </c>
      <c r="B109" s="32">
        <v>510</v>
      </c>
      <c r="C109" s="36">
        <v>238</v>
      </c>
      <c r="D109" s="23">
        <v>307</v>
      </c>
      <c r="E109" s="23">
        <v>335</v>
      </c>
      <c r="F109" s="23">
        <v>335</v>
      </c>
      <c r="G109" s="23">
        <v>335</v>
      </c>
      <c r="H109" s="23">
        <v>335</v>
      </c>
      <c r="I109" s="23">
        <v>335</v>
      </c>
    </row>
    <row r="110" spans="1:9" x14ac:dyDescent="0.25">
      <c r="A110" s="14" t="s">
        <v>119</v>
      </c>
      <c r="B110" s="32">
        <v>520</v>
      </c>
      <c r="C110" s="16">
        <v>16850.7</v>
      </c>
      <c r="D110" s="24">
        <v>19100</v>
      </c>
      <c r="E110" s="37">
        <v>33500</v>
      </c>
      <c r="F110" s="38">
        <v>34500</v>
      </c>
      <c r="G110" s="38">
        <v>35700</v>
      </c>
      <c r="H110" s="38">
        <v>43700</v>
      </c>
      <c r="I110" s="37">
        <v>45700</v>
      </c>
    </row>
    <row r="111" spans="1:9" x14ac:dyDescent="0.25">
      <c r="A111" s="28" t="s">
        <v>124</v>
      </c>
      <c r="B111" s="31">
        <v>530</v>
      </c>
      <c r="C111" s="35"/>
      <c r="D111" s="35"/>
      <c r="E111" s="23" t="s">
        <v>9</v>
      </c>
      <c r="F111" s="23" t="s">
        <v>9</v>
      </c>
      <c r="G111" s="23" t="s">
        <v>9</v>
      </c>
      <c r="H111" s="23" t="s">
        <v>9</v>
      </c>
      <c r="I111" s="23" t="s">
        <v>9</v>
      </c>
    </row>
    <row r="112" spans="1:9" ht="27" customHeight="1" x14ac:dyDescent="0.25">
      <c r="A112" s="14" t="s">
        <v>125</v>
      </c>
      <c r="B112" s="31">
        <v>540</v>
      </c>
      <c r="C112" s="35"/>
      <c r="D112" s="35"/>
      <c r="E112" s="23" t="s">
        <v>9</v>
      </c>
      <c r="F112" s="23" t="s">
        <v>9</v>
      </c>
      <c r="G112" s="23" t="s">
        <v>9</v>
      </c>
      <c r="H112" s="23" t="s">
        <v>9</v>
      </c>
      <c r="I112" s="23" t="s">
        <v>9</v>
      </c>
    </row>
    <row r="113" spans="1:9" x14ac:dyDescent="0.25">
      <c r="A113" s="39"/>
      <c r="B113" s="39"/>
      <c r="C113" s="39"/>
      <c r="D113" s="39"/>
      <c r="E113" s="39"/>
      <c r="F113" s="39"/>
      <c r="G113" s="39"/>
      <c r="H113" s="39"/>
      <c r="I113" s="39"/>
    </row>
    <row r="114" spans="1:9" ht="18.75" x14ac:dyDescent="0.3">
      <c r="A114" s="41" t="s">
        <v>144</v>
      </c>
      <c r="B114" s="40"/>
      <c r="C114" s="40"/>
      <c r="D114" s="40"/>
      <c r="E114" s="40"/>
      <c r="F114" s="40"/>
      <c r="G114" s="40"/>
      <c r="H114" s="93" t="s">
        <v>145</v>
      </c>
      <c r="I114" s="94"/>
    </row>
    <row r="115" spans="1:9" x14ac:dyDescent="0.25">
      <c r="A115" s="6"/>
      <c r="B115" s="6"/>
      <c r="C115" s="6"/>
      <c r="D115" s="6"/>
      <c r="E115" s="6"/>
      <c r="F115" s="6"/>
      <c r="G115" s="6"/>
      <c r="H115" s="6"/>
      <c r="I115" s="6"/>
    </row>
  </sheetData>
  <mergeCells count="37">
    <mergeCell ref="F21:I21"/>
    <mergeCell ref="A24:I24"/>
    <mergeCell ref="A86:I86"/>
    <mergeCell ref="A93:I93"/>
    <mergeCell ref="H114:I114"/>
    <mergeCell ref="A21:A22"/>
    <mergeCell ref="B21:B22"/>
    <mergeCell ref="C21:C22"/>
    <mergeCell ref="D21:D22"/>
    <mergeCell ref="E21:E22"/>
    <mergeCell ref="A16:E16"/>
    <mergeCell ref="F16:I16"/>
    <mergeCell ref="A17:E17"/>
    <mergeCell ref="F17:I17"/>
    <mergeCell ref="A19:I19"/>
    <mergeCell ref="A13:E13"/>
    <mergeCell ref="F13:I13"/>
    <mergeCell ref="A14:E14"/>
    <mergeCell ref="F14:I14"/>
    <mergeCell ref="A15:E15"/>
    <mergeCell ref="F15:I15"/>
    <mergeCell ref="A10:E10"/>
    <mergeCell ref="F10:I10"/>
    <mergeCell ref="A11:E11"/>
    <mergeCell ref="F11:I11"/>
    <mergeCell ref="A12:E12"/>
    <mergeCell ref="F12:I12"/>
    <mergeCell ref="G6:I6"/>
    <mergeCell ref="A7:I7"/>
    <mergeCell ref="A9:E9"/>
    <mergeCell ref="F9:I9"/>
    <mergeCell ref="F4:I4"/>
    <mergeCell ref="A2:C2"/>
    <mergeCell ref="A3:C3"/>
    <mergeCell ref="F1:I1"/>
    <mergeCell ref="F2:I2"/>
    <mergeCell ref="F3:I3"/>
  </mergeCells>
  <pageMargins left="1.1811023622047245" right="0.78740157480314965" top="0.78740157480314965" bottom="0.78740157480314965" header="0.51181102362204722" footer="0.51181102362204722"/>
  <pageSetup paperSize="9" scale="79" fitToHeight="0" orientation="portrait" r:id="rId1"/>
  <headerFooter differentOddEven="1" differentFirst="1">
    <oddHeader>&amp;C3</oddHeader>
    <evenHeader>&amp;C2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2022</vt:lpstr>
      <vt:lpstr>Аркуш1</vt:lpstr>
      <vt:lpstr>'2022'!Область_печати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2021-12-28T09:23:50Z</dcterms:modified>
</cp:coreProperties>
</file>