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САДИ" sheetId="2" r:id="rId1"/>
  </sheets>
  <calcPr calcId="125725"/>
</workbook>
</file>

<file path=xl/calcChain.xml><?xml version="1.0" encoding="utf-8"?>
<calcChain xmlns="http://schemas.openxmlformats.org/spreadsheetml/2006/main">
  <c r="D19" i="2"/>
  <c r="D17"/>
  <c r="D16"/>
  <c r="D14"/>
  <c r="D43"/>
  <c r="D41"/>
  <c r="D42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0"/>
  <c r="D21"/>
  <c r="D18"/>
  <c r="D15"/>
  <c r="D13"/>
  <c r="D12"/>
  <c r="D11"/>
  <c r="I12"/>
  <c r="I13"/>
  <c r="I14"/>
  <c r="I15"/>
  <c r="I16"/>
  <c r="I17"/>
  <c r="I18"/>
  <c r="I19"/>
  <c r="I20"/>
  <c r="I21"/>
  <c r="I22"/>
  <c r="I23"/>
  <c r="I25"/>
  <c r="I26"/>
  <c r="I27"/>
  <c r="I28"/>
  <c r="I29"/>
  <c r="I30"/>
  <c r="I31"/>
  <c r="I32"/>
  <c r="I33"/>
  <c r="I35"/>
  <c r="I36"/>
  <c r="I37"/>
  <c r="I38"/>
  <c r="I39"/>
  <c r="I40"/>
  <c r="I41"/>
  <c r="I42"/>
  <c r="I43"/>
  <c r="I11"/>
  <c r="G12"/>
  <c r="G13"/>
  <c r="G14"/>
  <c r="G15"/>
  <c r="G16"/>
  <c r="G17"/>
  <c r="G18"/>
  <c r="G19"/>
  <c r="G20"/>
  <c r="G21"/>
  <c r="G22"/>
  <c r="G23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11"/>
  <c r="E12"/>
  <c r="E13"/>
  <c r="E14"/>
  <c r="E15"/>
  <c r="E16"/>
  <c r="E17"/>
  <c r="E18"/>
  <c r="E19"/>
  <c r="E20"/>
  <c r="E21"/>
  <c r="E22"/>
  <c r="E23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11"/>
  <c r="G44"/>
  <c r="E44"/>
  <c r="I44"/>
</calcChain>
</file>

<file path=xl/sharedStrings.xml><?xml version="1.0" encoding="utf-8"?>
<sst xmlns="http://schemas.openxmlformats.org/spreadsheetml/2006/main" count="55" uniqueCount="51">
  <si>
    <t>ВАРТІСТЬ ХАРЧУВАННЯ</t>
  </si>
  <si>
    <t xml:space="preserve">№ </t>
  </si>
  <si>
    <t>Найменування продукції</t>
  </si>
  <si>
    <t>норма (г)</t>
  </si>
  <si>
    <t>сума (грн)</t>
  </si>
  <si>
    <t>Цукор буряковий</t>
  </si>
  <si>
    <t>Норма   до 3-х років-ясельна група</t>
  </si>
  <si>
    <t>Норма до 7 років - садова група</t>
  </si>
  <si>
    <t>Разом:</t>
  </si>
  <si>
    <t>Хліб пшеничний(батон), крупи пшеничні</t>
  </si>
  <si>
    <t>Хліб житній</t>
  </si>
  <si>
    <t>Борошно в/г</t>
  </si>
  <si>
    <t>Крупа, бобові, макаронні вироби</t>
  </si>
  <si>
    <t>Картопля</t>
  </si>
  <si>
    <t>Соки фруктові</t>
  </si>
  <si>
    <t>Сухофрукти, повидло</t>
  </si>
  <si>
    <t>Кондитерські вироби</t>
  </si>
  <si>
    <t>Масло вершкове</t>
  </si>
  <si>
    <t>Олія соняшникова</t>
  </si>
  <si>
    <t>Яйце</t>
  </si>
  <si>
    <t>Молоко, кисломолочні продукти</t>
  </si>
  <si>
    <t>Сир кисломолочні</t>
  </si>
  <si>
    <t>Сметана 20%</t>
  </si>
  <si>
    <t>Сир твердий від 45 %</t>
  </si>
  <si>
    <t>Чай крупнолистовий</t>
  </si>
  <si>
    <t>Напій з кави злакової з цикорієм</t>
  </si>
  <si>
    <t>Лавровий лист</t>
  </si>
  <si>
    <t>Дріжджі</t>
  </si>
  <si>
    <t>Сало</t>
  </si>
  <si>
    <t>Крохмаль</t>
  </si>
  <si>
    <t>Мед</t>
  </si>
  <si>
    <t>Кислота лимонна</t>
  </si>
  <si>
    <t>Какао</t>
  </si>
  <si>
    <t>Сухарі панірувальні</t>
  </si>
  <si>
    <t>Томатна паста</t>
  </si>
  <si>
    <t>Ванільний  цукор</t>
  </si>
  <si>
    <t>ЗАТВЕРДЖЕНО</t>
  </si>
  <si>
    <t>комітету міської ради</t>
  </si>
  <si>
    <t>рішення виконавчого</t>
  </si>
  <si>
    <t>Овочі свіжі та консервовані, , сік томатний</t>
  </si>
  <si>
    <t>Фрукти свіжі, цитрусові</t>
  </si>
  <si>
    <t>Риба ,рибопродукти</t>
  </si>
  <si>
    <t>Керуючий справами виконкому</t>
  </si>
  <si>
    <t>___________________                 К.В.Кузнєцов</t>
  </si>
  <si>
    <t>ціна        ( 1кг)</t>
  </si>
  <si>
    <t>Санаторні   групи    різних профелів</t>
  </si>
  <si>
    <t xml:space="preserve">дітей у ясельних, садових, санаторних групах  у   комунальних </t>
  </si>
  <si>
    <t xml:space="preserve">    дошкільних навчальних закладів м.Бровари</t>
  </si>
  <si>
    <r>
      <t>М</t>
    </r>
    <r>
      <rPr>
        <sz val="8"/>
        <color indexed="8"/>
        <rFont val="Calibri"/>
        <family val="2"/>
        <charset val="204"/>
      </rPr>
      <t>'</t>
    </r>
    <r>
      <rPr>
        <sz val="8"/>
        <color indexed="8"/>
        <rFont val="Times New Roman"/>
        <family val="1"/>
        <charset val="204"/>
      </rPr>
      <t>ясо, м</t>
    </r>
    <r>
      <rPr>
        <sz val="8"/>
        <color indexed="8"/>
        <rFont val="Calibri"/>
        <family val="2"/>
        <charset val="204"/>
      </rPr>
      <t>'</t>
    </r>
    <r>
      <rPr>
        <sz val="8"/>
        <color indexed="8"/>
        <rFont val="Times New Roman"/>
        <family val="1"/>
        <charset val="204"/>
      </rPr>
      <t>ясо птиці, м</t>
    </r>
    <r>
      <rPr>
        <sz val="8"/>
        <color indexed="8"/>
        <rFont val="Calibri"/>
        <family val="2"/>
        <charset val="204"/>
      </rPr>
      <t>'</t>
    </r>
    <r>
      <rPr>
        <sz val="8"/>
        <color indexed="8"/>
        <rFont val="Times New Roman"/>
        <family val="1"/>
        <charset val="204"/>
      </rPr>
      <t>ясопродукти</t>
    </r>
  </si>
  <si>
    <r>
      <t>Сіль кам</t>
    </r>
    <r>
      <rPr>
        <sz val="8"/>
        <color indexed="8"/>
        <rFont val="Calibri"/>
        <family val="2"/>
        <charset val="204"/>
      </rPr>
      <t>'</t>
    </r>
    <r>
      <rPr>
        <sz val="8"/>
        <color indexed="8"/>
        <rFont val="Times New Roman"/>
        <family val="1"/>
        <charset val="204"/>
      </rPr>
      <t>яна йодована</t>
    </r>
  </si>
  <si>
    <r>
      <t>від</t>
    </r>
    <r>
      <rPr>
        <sz val="11"/>
        <color indexed="8"/>
        <rFont val="Times New Roman"/>
        <family val="1"/>
        <charset val="204"/>
      </rPr>
      <t>_</t>
    </r>
    <r>
      <rPr>
        <b/>
        <sz val="11"/>
        <color indexed="8"/>
        <rFont val="Times New Roman"/>
        <family val="1"/>
        <charset val="204"/>
      </rPr>
      <t>07.02.2017 № 83</t>
    </r>
  </si>
</sst>
</file>

<file path=xl/styles.xml><?xml version="1.0" encoding="utf-8"?>
<styleSheet xmlns="http://schemas.openxmlformats.org/spreadsheetml/2006/main">
  <numFmts count="1">
    <numFmt numFmtId="164" formatCode="#,##0.00_р_."/>
  </numFmts>
  <fonts count="1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3" xfId="0" applyFont="1" applyBorder="1"/>
    <xf numFmtId="0" fontId="4" fillId="0" borderId="2" xfId="0" applyFont="1" applyBorder="1"/>
    <xf numFmtId="0" fontId="6" fillId="0" borderId="0" xfId="0" applyFont="1"/>
    <xf numFmtId="0" fontId="3" fillId="0" borderId="0" xfId="0" applyFont="1" applyFill="1" applyBorder="1"/>
    <xf numFmtId="0" fontId="7" fillId="0" borderId="0" xfId="0" applyFont="1"/>
    <xf numFmtId="0" fontId="5" fillId="0" borderId="0" xfId="0" applyFont="1"/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9" fillId="0" borderId="4" xfId="0" applyFont="1" applyBorder="1"/>
    <xf numFmtId="0" fontId="9" fillId="0" borderId="5" xfId="0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10" fillId="0" borderId="2" xfId="0" applyFont="1" applyBorder="1" applyAlignment="1">
      <alignment wrapText="1"/>
    </xf>
    <xf numFmtId="0" fontId="11" fillId="0" borderId="1" xfId="0" applyFont="1" applyBorder="1"/>
    <xf numFmtId="2" fontId="11" fillId="0" borderId="1" xfId="0" applyNumberFormat="1" applyFont="1" applyBorder="1"/>
    <xf numFmtId="164" fontId="11" fillId="0" borderId="1" xfId="0" applyNumberFormat="1" applyFont="1" applyBorder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2" fillId="0" borderId="1" xfId="0" applyFont="1" applyBorder="1"/>
    <xf numFmtId="164" fontId="12" fillId="0" borderId="1" xfId="0" applyNumberFormat="1" applyFont="1" applyBorder="1"/>
    <xf numFmtId="0" fontId="11" fillId="0" borderId="0" xfId="0" applyFont="1" applyBorder="1"/>
    <xf numFmtId="0" fontId="10" fillId="0" borderId="0" xfId="0" applyFont="1" applyFill="1" applyBorder="1"/>
    <xf numFmtId="0" fontId="11" fillId="0" borderId="0" xfId="0" applyFont="1"/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workbookViewId="0">
      <selection activeCell="K14" sqref="K14"/>
    </sheetView>
  </sheetViews>
  <sheetFormatPr defaultRowHeight="15"/>
  <cols>
    <col min="1" max="1" width="3.28515625" customWidth="1"/>
    <col min="2" max="2" width="20.42578125" customWidth="1"/>
    <col min="3" max="3" width="9.85546875" customWidth="1"/>
    <col min="4" max="4" width="8.85546875" customWidth="1"/>
    <col min="5" max="5" width="10.5703125" customWidth="1"/>
    <col min="6" max="6" width="10.42578125" customWidth="1"/>
    <col min="7" max="7" width="12.7109375" customWidth="1"/>
    <col min="8" max="8" width="10.42578125" customWidth="1"/>
    <col min="9" max="9" width="11.7109375" customWidth="1"/>
    <col min="10" max="10" width="11.140625" customWidth="1"/>
  </cols>
  <sheetData>
    <row r="1" spans="1:10">
      <c r="J1" s="16"/>
    </row>
    <row r="2" spans="1:10">
      <c r="H2" s="12" t="s">
        <v>36</v>
      </c>
      <c r="I2" s="16"/>
      <c r="J2" s="16"/>
    </row>
    <row r="3" spans="1:10" ht="15.75">
      <c r="B3" s="13"/>
      <c r="C3" s="13"/>
      <c r="D3" s="14" t="s">
        <v>0</v>
      </c>
      <c r="E3" s="14"/>
      <c r="F3" s="14"/>
      <c r="G3" s="13"/>
      <c r="H3" s="12" t="s">
        <v>38</v>
      </c>
      <c r="I3" s="16"/>
      <c r="J3" s="16"/>
    </row>
    <row r="4" spans="1:10" ht="15.75">
      <c r="B4" s="13"/>
      <c r="C4" s="13"/>
      <c r="D4" s="13"/>
      <c r="E4" s="13"/>
      <c r="F4" s="13"/>
      <c r="G4" s="13"/>
      <c r="H4" s="12" t="s">
        <v>37</v>
      </c>
      <c r="I4" s="16"/>
      <c r="J4" s="16"/>
    </row>
    <row r="5" spans="1:10" ht="15.75">
      <c r="B5" s="13" t="s">
        <v>46</v>
      </c>
      <c r="C5" s="13"/>
      <c r="D5" s="13"/>
      <c r="E5" s="13"/>
      <c r="F5" s="13"/>
      <c r="G5" s="13"/>
      <c r="H5" s="12" t="s">
        <v>50</v>
      </c>
      <c r="I5" s="16"/>
      <c r="J5" s="16"/>
    </row>
    <row r="6" spans="1:10" ht="15.75">
      <c r="B6" s="13" t="s">
        <v>47</v>
      </c>
      <c r="C6" s="13"/>
      <c r="D6" s="14"/>
      <c r="E6" s="14"/>
      <c r="F6" s="13"/>
      <c r="G6" s="13"/>
      <c r="H6" s="1"/>
    </row>
    <row r="7" spans="1:10" ht="15.75">
      <c r="B7" s="8"/>
      <c r="C7" s="8"/>
      <c r="D7" s="15"/>
      <c r="E7" s="15"/>
      <c r="F7" s="11"/>
      <c r="G7" s="8"/>
      <c r="H7" s="8"/>
    </row>
    <row r="9" spans="1:10" ht="28.5" customHeight="1">
      <c r="A9" s="6" t="s">
        <v>1</v>
      </c>
      <c r="B9" s="17" t="s">
        <v>2</v>
      </c>
      <c r="C9" s="32" t="s">
        <v>6</v>
      </c>
      <c r="D9" s="33"/>
      <c r="E9" s="34"/>
      <c r="F9" s="32" t="s">
        <v>7</v>
      </c>
      <c r="G9" s="34"/>
      <c r="H9" s="32" t="s">
        <v>45</v>
      </c>
      <c r="I9" s="34"/>
      <c r="J9" s="2"/>
    </row>
    <row r="10" spans="1:10" ht="22.5">
      <c r="A10" s="7"/>
      <c r="B10" s="18"/>
      <c r="C10" s="18" t="s">
        <v>3</v>
      </c>
      <c r="D10" s="19" t="s">
        <v>44</v>
      </c>
      <c r="E10" s="20" t="s">
        <v>4</v>
      </c>
      <c r="F10" s="18" t="s">
        <v>3</v>
      </c>
      <c r="G10" s="20" t="s">
        <v>4</v>
      </c>
      <c r="H10" s="18" t="s">
        <v>3</v>
      </c>
      <c r="I10" s="20" t="s">
        <v>4</v>
      </c>
    </row>
    <row r="11" spans="1:10" ht="23.25">
      <c r="A11" s="4">
        <v>1</v>
      </c>
      <c r="B11" s="21" t="s">
        <v>9</v>
      </c>
      <c r="C11" s="22">
        <v>55</v>
      </c>
      <c r="D11" s="23">
        <f>9.84*1.2</f>
        <v>11.808</v>
      </c>
      <c r="E11" s="24">
        <f>C11*D11/1000</f>
        <v>0.64943999999999991</v>
      </c>
      <c r="F11" s="22">
        <v>80</v>
      </c>
      <c r="G11" s="24">
        <f>F11*D11/1000</f>
        <v>0.94464000000000004</v>
      </c>
      <c r="H11" s="22">
        <v>70</v>
      </c>
      <c r="I11" s="24">
        <f>H11*D11/1000</f>
        <v>0.82655999999999996</v>
      </c>
    </row>
    <row r="12" spans="1:10">
      <c r="A12" s="3">
        <v>2</v>
      </c>
      <c r="B12" s="25" t="s">
        <v>10</v>
      </c>
      <c r="C12" s="22">
        <v>20</v>
      </c>
      <c r="D12" s="23">
        <f>7.26*1.2</f>
        <v>8.7119999999999997</v>
      </c>
      <c r="E12" s="24">
        <f t="shared" ref="E12:E43" si="0">C12*D12/1000</f>
        <v>0.17424000000000001</v>
      </c>
      <c r="F12" s="22">
        <v>40</v>
      </c>
      <c r="G12" s="24">
        <f t="shared" ref="G12:G43" si="1">F12*D12/1000</f>
        <v>0.34848000000000001</v>
      </c>
      <c r="H12" s="22">
        <v>50</v>
      </c>
      <c r="I12" s="24">
        <f t="shared" ref="I12:I43" si="2">H12*D12/1000</f>
        <v>0.43559999999999999</v>
      </c>
    </row>
    <row r="13" spans="1:10">
      <c r="A13" s="3">
        <v>3</v>
      </c>
      <c r="B13" s="25" t="s">
        <v>11</v>
      </c>
      <c r="C13" s="22">
        <v>15</v>
      </c>
      <c r="D13" s="23">
        <f>6.6*1.2</f>
        <v>7.919999999999999</v>
      </c>
      <c r="E13" s="24">
        <f t="shared" si="0"/>
        <v>0.11879999999999999</v>
      </c>
      <c r="F13" s="22">
        <v>25</v>
      </c>
      <c r="G13" s="24">
        <f t="shared" si="1"/>
        <v>0.19799999999999998</v>
      </c>
      <c r="H13" s="22">
        <v>32</v>
      </c>
      <c r="I13" s="24">
        <f t="shared" si="2"/>
        <v>0.25343999999999994</v>
      </c>
    </row>
    <row r="14" spans="1:10" ht="23.25">
      <c r="A14" s="3">
        <v>4</v>
      </c>
      <c r="B14" s="26" t="s">
        <v>12</v>
      </c>
      <c r="C14" s="22">
        <v>30</v>
      </c>
      <c r="D14" s="23">
        <f>11.24*1.2</f>
        <v>13.488</v>
      </c>
      <c r="E14" s="24">
        <f t="shared" si="0"/>
        <v>0.40464</v>
      </c>
      <c r="F14" s="22">
        <v>45</v>
      </c>
      <c r="G14" s="24">
        <f t="shared" si="1"/>
        <v>0.60696000000000006</v>
      </c>
      <c r="H14" s="22">
        <v>45</v>
      </c>
      <c r="I14" s="24">
        <f t="shared" si="2"/>
        <v>0.60696000000000006</v>
      </c>
    </row>
    <row r="15" spans="1:10">
      <c r="A15" s="3">
        <v>5</v>
      </c>
      <c r="B15" s="25" t="s">
        <v>13</v>
      </c>
      <c r="C15" s="22">
        <v>130</v>
      </c>
      <c r="D15" s="23">
        <f>7.24*1.2</f>
        <v>8.6880000000000006</v>
      </c>
      <c r="E15" s="24">
        <f t="shared" si="0"/>
        <v>1.12944</v>
      </c>
      <c r="F15" s="22">
        <v>190</v>
      </c>
      <c r="G15" s="24">
        <f t="shared" si="1"/>
        <v>1.65072</v>
      </c>
      <c r="H15" s="22">
        <v>220</v>
      </c>
      <c r="I15" s="24">
        <f t="shared" si="2"/>
        <v>1.9113600000000002</v>
      </c>
    </row>
    <row r="16" spans="1:10" ht="34.5">
      <c r="A16" s="3">
        <v>6</v>
      </c>
      <c r="B16" s="26" t="s">
        <v>39</v>
      </c>
      <c r="C16" s="22">
        <v>180</v>
      </c>
      <c r="D16" s="23">
        <f>18.48*1.2</f>
        <v>22.175999999999998</v>
      </c>
      <c r="E16" s="24">
        <f t="shared" si="0"/>
        <v>3.9916799999999997</v>
      </c>
      <c r="F16" s="22">
        <v>230</v>
      </c>
      <c r="G16" s="24">
        <f t="shared" si="1"/>
        <v>5.1004799999999992</v>
      </c>
      <c r="H16" s="22">
        <v>250</v>
      </c>
      <c r="I16" s="24">
        <f t="shared" si="2"/>
        <v>5.5439999999999996</v>
      </c>
    </row>
    <row r="17" spans="1:9">
      <c r="A17" s="3">
        <v>7</v>
      </c>
      <c r="B17" s="26" t="s">
        <v>40</v>
      </c>
      <c r="C17" s="22">
        <v>45</v>
      </c>
      <c r="D17" s="23">
        <f>22.31*1.2</f>
        <v>26.771999999999998</v>
      </c>
      <c r="E17" s="24">
        <f t="shared" si="0"/>
        <v>1.2047399999999999</v>
      </c>
      <c r="F17" s="22">
        <v>100</v>
      </c>
      <c r="G17" s="24">
        <f t="shared" si="1"/>
        <v>2.6772</v>
      </c>
      <c r="H17" s="22">
        <v>160</v>
      </c>
      <c r="I17" s="24">
        <f t="shared" si="2"/>
        <v>4.2835199999999993</v>
      </c>
    </row>
    <row r="18" spans="1:9">
      <c r="A18" s="3">
        <v>8</v>
      </c>
      <c r="B18" s="25" t="s">
        <v>14</v>
      </c>
      <c r="C18" s="22">
        <v>50</v>
      </c>
      <c r="D18" s="23">
        <f>9.33*1.2</f>
        <v>11.196</v>
      </c>
      <c r="E18" s="24">
        <f t="shared" si="0"/>
        <v>0.55979999999999996</v>
      </c>
      <c r="F18" s="22">
        <v>70</v>
      </c>
      <c r="G18" s="24">
        <f t="shared" si="1"/>
        <v>0.78371999999999997</v>
      </c>
      <c r="H18" s="22">
        <v>100</v>
      </c>
      <c r="I18" s="24">
        <f t="shared" si="2"/>
        <v>1.1195999999999999</v>
      </c>
    </row>
    <row r="19" spans="1:9">
      <c r="A19" s="3">
        <v>9</v>
      </c>
      <c r="B19" s="25" t="s">
        <v>15</v>
      </c>
      <c r="C19" s="22">
        <v>10</v>
      </c>
      <c r="D19" s="23">
        <f>36.1*1.2</f>
        <v>43.32</v>
      </c>
      <c r="E19" s="24">
        <f t="shared" si="0"/>
        <v>0.43319999999999997</v>
      </c>
      <c r="F19" s="22">
        <v>10</v>
      </c>
      <c r="G19" s="24">
        <f t="shared" si="1"/>
        <v>0.43319999999999997</v>
      </c>
      <c r="H19" s="22">
        <v>10</v>
      </c>
      <c r="I19" s="24">
        <f t="shared" si="2"/>
        <v>0.43319999999999997</v>
      </c>
    </row>
    <row r="20" spans="1:9">
      <c r="A20" s="3">
        <v>10</v>
      </c>
      <c r="B20" s="25" t="s">
        <v>16</v>
      </c>
      <c r="C20" s="22">
        <v>5</v>
      </c>
      <c r="D20" s="23">
        <f>25.67*1.2</f>
        <v>30.804000000000002</v>
      </c>
      <c r="E20" s="24">
        <f t="shared" si="0"/>
        <v>0.15402000000000002</v>
      </c>
      <c r="F20" s="22">
        <v>15</v>
      </c>
      <c r="G20" s="24">
        <f t="shared" si="1"/>
        <v>0.46206000000000008</v>
      </c>
      <c r="H20" s="22">
        <v>15</v>
      </c>
      <c r="I20" s="24">
        <f t="shared" si="2"/>
        <v>0.46206000000000008</v>
      </c>
    </row>
    <row r="21" spans="1:9">
      <c r="A21" s="3">
        <v>11</v>
      </c>
      <c r="B21" s="25" t="s">
        <v>5</v>
      </c>
      <c r="C21" s="22">
        <v>35</v>
      </c>
      <c r="D21" s="23">
        <f>15.24*1.2</f>
        <v>18.288</v>
      </c>
      <c r="E21" s="24">
        <f t="shared" si="0"/>
        <v>0.64008000000000009</v>
      </c>
      <c r="F21" s="22">
        <v>45</v>
      </c>
      <c r="G21" s="24">
        <f t="shared" si="1"/>
        <v>0.82296000000000002</v>
      </c>
      <c r="H21" s="22">
        <v>45</v>
      </c>
      <c r="I21" s="24">
        <f t="shared" si="2"/>
        <v>0.82296000000000002</v>
      </c>
    </row>
    <row r="22" spans="1:9">
      <c r="A22" s="3">
        <v>12</v>
      </c>
      <c r="B22" s="25" t="s">
        <v>17</v>
      </c>
      <c r="C22" s="22">
        <v>12</v>
      </c>
      <c r="D22" s="23">
        <f>104.5*1.2</f>
        <v>125.39999999999999</v>
      </c>
      <c r="E22" s="24">
        <f t="shared" si="0"/>
        <v>1.5047999999999999</v>
      </c>
      <c r="F22" s="22">
        <v>21</v>
      </c>
      <c r="G22" s="24">
        <f t="shared" si="1"/>
        <v>2.6333999999999995</v>
      </c>
      <c r="H22" s="22">
        <v>30</v>
      </c>
      <c r="I22" s="24">
        <f t="shared" si="2"/>
        <v>3.7619999999999996</v>
      </c>
    </row>
    <row r="23" spans="1:9">
      <c r="A23" s="3">
        <v>13</v>
      </c>
      <c r="B23" s="25" t="s">
        <v>18</v>
      </c>
      <c r="C23" s="22">
        <v>6</v>
      </c>
      <c r="D23" s="23">
        <f>27.9*1.2</f>
        <v>33.479999999999997</v>
      </c>
      <c r="E23" s="24">
        <f t="shared" si="0"/>
        <v>0.20088</v>
      </c>
      <c r="F23" s="22">
        <v>9</v>
      </c>
      <c r="G23" s="24">
        <f t="shared" si="1"/>
        <v>0.30131999999999998</v>
      </c>
      <c r="H23" s="22">
        <v>12</v>
      </c>
      <c r="I23" s="24">
        <f t="shared" si="2"/>
        <v>0.40176000000000001</v>
      </c>
    </row>
    <row r="24" spans="1:9">
      <c r="A24" s="3">
        <v>14</v>
      </c>
      <c r="B24" s="25" t="s">
        <v>19</v>
      </c>
      <c r="C24" s="22">
        <v>10</v>
      </c>
      <c r="D24" s="23">
        <f>2.11*1.2</f>
        <v>2.5319999999999996</v>
      </c>
      <c r="E24" s="24">
        <v>0.63</v>
      </c>
      <c r="F24" s="22">
        <v>20</v>
      </c>
      <c r="G24" s="24">
        <v>1.25</v>
      </c>
      <c r="H24" s="22">
        <v>40</v>
      </c>
      <c r="I24" s="24">
        <v>2.5</v>
      </c>
    </row>
    <row r="25" spans="1:9" ht="23.25">
      <c r="A25" s="3">
        <v>15</v>
      </c>
      <c r="B25" s="26" t="s">
        <v>20</v>
      </c>
      <c r="C25" s="22">
        <v>350</v>
      </c>
      <c r="D25" s="23">
        <f>27.59*1.2</f>
        <v>33.107999999999997</v>
      </c>
      <c r="E25" s="24">
        <f t="shared" si="0"/>
        <v>11.5878</v>
      </c>
      <c r="F25" s="22">
        <v>400</v>
      </c>
      <c r="G25" s="24">
        <f t="shared" si="1"/>
        <v>13.243199999999998</v>
      </c>
      <c r="H25" s="22">
        <v>450</v>
      </c>
      <c r="I25" s="24">
        <f t="shared" si="2"/>
        <v>14.898599999999998</v>
      </c>
    </row>
    <row r="26" spans="1:9">
      <c r="A26" s="3">
        <v>16</v>
      </c>
      <c r="B26" s="25" t="s">
        <v>21</v>
      </c>
      <c r="C26" s="22">
        <v>35</v>
      </c>
      <c r="D26" s="23">
        <f>58*1.2</f>
        <v>69.599999999999994</v>
      </c>
      <c r="E26" s="24">
        <f t="shared" si="0"/>
        <v>2.4359999999999999</v>
      </c>
      <c r="F26" s="22">
        <v>45</v>
      </c>
      <c r="G26" s="24">
        <f t="shared" si="1"/>
        <v>3.1319999999999997</v>
      </c>
      <c r="H26" s="22">
        <v>60</v>
      </c>
      <c r="I26" s="24">
        <f t="shared" si="2"/>
        <v>4.1760000000000002</v>
      </c>
    </row>
    <row r="27" spans="1:9" ht="23.25">
      <c r="A27" s="3">
        <v>17</v>
      </c>
      <c r="B27" s="26" t="s">
        <v>48</v>
      </c>
      <c r="C27" s="22">
        <v>60</v>
      </c>
      <c r="D27" s="23">
        <f>74.16*1.2</f>
        <v>88.99199999999999</v>
      </c>
      <c r="E27" s="24">
        <f t="shared" si="0"/>
        <v>5.3395199999999994</v>
      </c>
      <c r="F27" s="22">
        <v>100</v>
      </c>
      <c r="G27" s="24">
        <f t="shared" si="1"/>
        <v>8.8991999999999987</v>
      </c>
      <c r="H27" s="22">
        <v>120</v>
      </c>
      <c r="I27" s="24">
        <f t="shared" si="2"/>
        <v>10.679039999999999</v>
      </c>
    </row>
    <row r="28" spans="1:9">
      <c r="A28" s="3">
        <v>18</v>
      </c>
      <c r="B28" s="25" t="s">
        <v>41</v>
      </c>
      <c r="C28" s="22">
        <v>20</v>
      </c>
      <c r="D28" s="23">
        <f>57.5*1.2</f>
        <v>69</v>
      </c>
      <c r="E28" s="24">
        <f t="shared" si="0"/>
        <v>1.38</v>
      </c>
      <c r="F28" s="22">
        <v>45</v>
      </c>
      <c r="G28" s="24">
        <f t="shared" si="1"/>
        <v>3.105</v>
      </c>
      <c r="H28" s="22">
        <v>60</v>
      </c>
      <c r="I28" s="24">
        <f t="shared" si="2"/>
        <v>4.1399999999999997</v>
      </c>
    </row>
    <row r="29" spans="1:9">
      <c r="A29" s="3">
        <v>19</v>
      </c>
      <c r="B29" s="25" t="s">
        <v>22</v>
      </c>
      <c r="C29" s="22">
        <v>5</v>
      </c>
      <c r="D29" s="23">
        <f>38.04*1.2</f>
        <v>45.647999999999996</v>
      </c>
      <c r="E29" s="24">
        <f t="shared" si="0"/>
        <v>0.22823999999999997</v>
      </c>
      <c r="F29" s="22">
        <v>10</v>
      </c>
      <c r="G29" s="24">
        <f t="shared" si="1"/>
        <v>0.45647999999999994</v>
      </c>
      <c r="H29" s="22">
        <v>15</v>
      </c>
      <c r="I29" s="24">
        <f t="shared" si="2"/>
        <v>0.68471999999999988</v>
      </c>
    </row>
    <row r="30" spans="1:9">
      <c r="A30" s="3">
        <v>20</v>
      </c>
      <c r="B30" s="25" t="s">
        <v>23</v>
      </c>
      <c r="C30" s="22">
        <v>3</v>
      </c>
      <c r="D30" s="23">
        <f>104.28*1.2</f>
        <v>125.136</v>
      </c>
      <c r="E30" s="24">
        <f t="shared" si="0"/>
        <v>0.37540800000000002</v>
      </c>
      <c r="F30" s="22">
        <v>5</v>
      </c>
      <c r="G30" s="24">
        <f t="shared" si="1"/>
        <v>0.6256799999999999</v>
      </c>
      <c r="H30" s="22">
        <v>10</v>
      </c>
      <c r="I30" s="24">
        <f t="shared" si="2"/>
        <v>1.2513599999999998</v>
      </c>
    </row>
    <row r="31" spans="1:9">
      <c r="A31" s="3">
        <v>21</v>
      </c>
      <c r="B31" s="25" t="s">
        <v>24</v>
      </c>
      <c r="C31" s="22">
        <v>0.2</v>
      </c>
      <c r="D31" s="23">
        <f>156.66*1.2</f>
        <v>187.99199999999999</v>
      </c>
      <c r="E31" s="24">
        <f t="shared" si="0"/>
        <v>3.7598399999999997E-2</v>
      </c>
      <c r="F31" s="22">
        <v>0.2</v>
      </c>
      <c r="G31" s="24">
        <f t="shared" si="1"/>
        <v>3.7598399999999997E-2</v>
      </c>
      <c r="H31" s="22">
        <v>0.2</v>
      </c>
      <c r="I31" s="24">
        <f t="shared" si="2"/>
        <v>3.7598399999999997E-2</v>
      </c>
    </row>
    <row r="32" spans="1:9" ht="23.25">
      <c r="A32" s="3">
        <v>22</v>
      </c>
      <c r="B32" s="26" t="s">
        <v>25</v>
      </c>
      <c r="C32" s="22">
        <v>1</v>
      </c>
      <c r="D32" s="23">
        <f>52.62*1.2</f>
        <v>63.143999999999991</v>
      </c>
      <c r="E32" s="24">
        <f t="shared" si="0"/>
        <v>6.3143999999999992E-2</v>
      </c>
      <c r="F32" s="22">
        <v>2</v>
      </c>
      <c r="G32" s="24">
        <f t="shared" si="1"/>
        <v>0.12628799999999998</v>
      </c>
      <c r="H32" s="22">
        <v>2</v>
      </c>
      <c r="I32" s="24">
        <f t="shared" si="2"/>
        <v>0.12628799999999998</v>
      </c>
    </row>
    <row r="33" spans="1:9">
      <c r="A33" s="3">
        <v>23</v>
      </c>
      <c r="B33" s="25" t="s">
        <v>49</v>
      </c>
      <c r="C33" s="22">
        <v>2</v>
      </c>
      <c r="D33" s="23">
        <f>4.8*1.2</f>
        <v>5.76</v>
      </c>
      <c r="E33" s="24">
        <f t="shared" si="0"/>
        <v>1.1519999999999999E-2</v>
      </c>
      <c r="F33" s="22">
        <v>5</v>
      </c>
      <c r="G33" s="24">
        <f t="shared" si="1"/>
        <v>2.8799999999999996E-2</v>
      </c>
      <c r="H33" s="22">
        <v>8</v>
      </c>
      <c r="I33" s="24">
        <f t="shared" si="2"/>
        <v>4.6079999999999996E-2</v>
      </c>
    </row>
    <row r="34" spans="1:9">
      <c r="A34" s="3">
        <v>24</v>
      </c>
      <c r="B34" s="25" t="s">
        <v>26</v>
      </c>
      <c r="C34" s="22">
        <v>0.05</v>
      </c>
      <c r="D34" s="23">
        <f>134.75*1.2</f>
        <v>161.69999999999999</v>
      </c>
      <c r="E34" s="24">
        <f t="shared" si="0"/>
        <v>8.0849999999999984E-3</v>
      </c>
      <c r="F34" s="22">
        <v>0.1</v>
      </c>
      <c r="G34" s="24">
        <f t="shared" si="1"/>
        <v>1.6169999999999997E-2</v>
      </c>
      <c r="H34" s="22">
        <v>0.2</v>
      </c>
      <c r="I34" s="24">
        <v>0</v>
      </c>
    </row>
    <row r="35" spans="1:9">
      <c r="A35" s="3">
        <v>25</v>
      </c>
      <c r="B35" s="25" t="s">
        <v>27</v>
      </c>
      <c r="C35" s="22">
        <v>1</v>
      </c>
      <c r="D35" s="23">
        <f>15.6*1.2</f>
        <v>18.72</v>
      </c>
      <c r="E35" s="24">
        <f t="shared" si="0"/>
        <v>1.8720000000000001E-2</v>
      </c>
      <c r="F35" s="22">
        <v>1</v>
      </c>
      <c r="G35" s="24">
        <f t="shared" si="1"/>
        <v>1.8720000000000001E-2</v>
      </c>
      <c r="H35" s="22">
        <v>1</v>
      </c>
      <c r="I35" s="24">
        <f t="shared" si="2"/>
        <v>1.8720000000000001E-2</v>
      </c>
    </row>
    <row r="36" spans="1:9">
      <c r="A36" s="3">
        <v>26</v>
      </c>
      <c r="B36" s="25" t="s">
        <v>28</v>
      </c>
      <c r="C36" s="22">
        <v>1</v>
      </c>
      <c r="D36" s="23">
        <f>65*1.2</f>
        <v>78</v>
      </c>
      <c r="E36" s="24">
        <f t="shared" si="0"/>
        <v>7.8E-2</v>
      </c>
      <c r="F36" s="22">
        <v>2</v>
      </c>
      <c r="G36" s="24">
        <f t="shared" si="1"/>
        <v>0.156</v>
      </c>
      <c r="H36" s="22">
        <v>0</v>
      </c>
      <c r="I36" s="24">
        <f t="shared" si="2"/>
        <v>0</v>
      </c>
    </row>
    <row r="37" spans="1:9">
      <c r="A37" s="3">
        <v>27</v>
      </c>
      <c r="B37" s="25" t="s">
        <v>29</v>
      </c>
      <c r="C37" s="22">
        <v>3</v>
      </c>
      <c r="D37" s="23">
        <f>23.54*1.2</f>
        <v>28.247999999999998</v>
      </c>
      <c r="E37" s="24">
        <f t="shared" si="0"/>
        <v>8.4744E-2</v>
      </c>
      <c r="F37" s="22">
        <v>4</v>
      </c>
      <c r="G37" s="24">
        <f t="shared" si="1"/>
        <v>0.112992</v>
      </c>
      <c r="H37" s="22">
        <v>3</v>
      </c>
      <c r="I37" s="24">
        <f t="shared" si="2"/>
        <v>8.4744E-2</v>
      </c>
    </row>
    <row r="38" spans="1:9">
      <c r="A38" s="3">
        <v>28</v>
      </c>
      <c r="B38" s="25" t="s">
        <v>30</v>
      </c>
      <c r="C38" s="22">
        <v>1</v>
      </c>
      <c r="D38" s="23">
        <f>85*1.2</f>
        <v>102</v>
      </c>
      <c r="E38" s="24">
        <f t="shared" si="0"/>
        <v>0.10199999999999999</v>
      </c>
      <c r="F38" s="22">
        <v>2</v>
      </c>
      <c r="G38" s="24">
        <f t="shared" si="1"/>
        <v>0.20399999999999999</v>
      </c>
      <c r="H38" s="22">
        <v>3</v>
      </c>
      <c r="I38" s="24">
        <f t="shared" si="2"/>
        <v>0.30599999999999999</v>
      </c>
    </row>
    <row r="39" spans="1:9">
      <c r="A39" s="3">
        <v>29</v>
      </c>
      <c r="B39" s="25" t="s">
        <v>31</v>
      </c>
      <c r="C39" s="22">
        <v>0.1</v>
      </c>
      <c r="D39" s="23">
        <f>144*1.2</f>
        <v>172.79999999999998</v>
      </c>
      <c r="E39" s="24">
        <f t="shared" si="0"/>
        <v>1.7279999999999997E-2</v>
      </c>
      <c r="F39" s="22">
        <v>0.1</v>
      </c>
      <c r="G39" s="24">
        <f t="shared" si="1"/>
        <v>1.7279999999999997E-2</v>
      </c>
      <c r="H39" s="22">
        <v>0</v>
      </c>
      <c r="I39" s="24">
        <f t="shared" si="2"/>
        <v>0</v>
      </c>
    </row>
    <row r="40" spans="1:9">
      <c r="A40" s="3">
        <v>30</v>
      </c>
      <c r="B40" s="25" t="s">
        <v>32</v>
      </c>
      <c r="C40" s="22">
        <v>1</v>
      </c>
      <c r="D40" s="23">
        <f>89.99*1.2</f>
        <v>107.98799999999999</v>
      </c>
      <c r="E40" s="24">
        <f t="shared" si="0"/>
        <v>0.10798799999999999</v>
      </c>
      <c r="F40" s="22">
        <v>2</v>
      </c>
      <c r="G40" s="24">
        <f t="shared" si="1"/>
        <v>0.21597599999999997</v>
      </c>
      <c r="H40" s="22">
        <v>2</v>
      </c>
      <c r="I40" s="24">
        <f t="shared" si="2"/>
        <v>0.21597599999999997</v>
      </c>
    </row>
    <row r="41" spans="1:9">
      <c r="A41" s="3">
        <v>31</v>
      </c>
      <c r="B41" s="25" t="s">
        <v>33</v>
      </c>
      <c r="C41" s="22">
        <v>2</v>
      </c>
      <c r="D41" s="23">
        <f>19.7*1.2</f>
        <v>23.639999999999997</v>
      </c>
      <c r="E41" s="24">
        <f t="shared" si="0"/>
        <v>4.7279999999999996E-2</v>
      </c>
      <c r="F41" s="22">
        <v>2</v>
      </c>
      <c r="G41" s="24">
        <f t="shared" si="1"/>
        <v>4.7279999999999996E-2</v>
      </c>
      <c r="H41" s="22">
        <v>2</v>
      </c>
      <c r="I41" s="24">
        <f t="shared" si="2"/>
        <v>4.7279999999999996E-2</v>
      </c>
    </row>
    <row r="42" spans="1:9">
      <c r="A42" s="3">
        <v>32</v>
      </c>
      <c r="B42" s="25" t="s">
        <v>34</v>
      </c>
      <c r="C42" s="22">
        <v>2</v>
      </c>
      <c r="D42" s="23">
        <f>36.72*1.2</f>
        <v>44.064</v>
      </c>
      <c r="E42" s="24">
        <f t="shared" si="0"/>
        <v>8.8127999999999998E-2</v>
      </c>
      <c r="F42" s="22">
        <v>2</v>
      </c>
      <c r="G42" s="24">
        <f t="shared" si="1"/>
        <v>8.8127999999999998E-2</v>
      </c>
      <c r="H42" s="22">
        <v>2</v>
      </c>
      <c r="I42" s="24">
        <f t="shared" si="2"/>
        <v>8.8127999999999998E-2</v>
      </c>
    </row>
    <row r="43" spans="1:9">
      <c r="A43" s="3">
        <v>33</v>
      </c>
      <c r="B43" s="25" t="s">
        <v>35</v>
      </c>
      <c r="C43" s="22">
        <v>0.1</v>
      </c>
      <c r="D43" s="23">
        <f>63*1.2</f>
        <v>75.599999999999994</v>
      </c>
      <c r="E43" s="24">
        <f t="shared" si="0"/>
        <v>7.5599999999999999E-3</v>
      </c>
      <c r="F43" s="22">
        <v>0.1</v>
      </c>
      <c r="G43" s="24">
        <f t="shared" si="1"/>
        <v>7.5599999999999999E-3</v>
      </c>
      <c r="H43" s="22">
        <v>0</v>
      </c>
      <c r="I43" s="24">
        <f t="shared" si="2"/>
        <v>0</v>
      </c>
    </row>
    <row r="44" spans="1:9">
      <c r="A44" s="3"/>
      <c r="B44" s="27" t="s">
        <v>8</v>
      </c>
      <c r="C44" s="22"/>
      <c r="D44" s="22"/>
      <c r="E44" s="28">
        <f>SUM(E11:E43)</f>
        <v>33.814775399999995</v>
      </c>
      <c r="F44" s="28"/>
      <c r="G44" s="28">
        <f>SUM(G11:G43)</f>
        <v>48.751492399999989</v>
      </c>
      <c r="H44" s="28"/>
      <c r="I44" s="28">
        <f>SUM(I11:I43)</f>
        <v>60.163554399999995</v>
      </c>
    </row>
    <row r="45" spans="1:9">
      <c r="A45" s="5"/>
      <c r="B45" s="29"/>
      <c r="C45" s="29"/>
      <c r="D45" s="29"/>
      <c r="E45" s="29"/>
      <c r="F45" s="29"/>
      <c r="G45" s="29"/>
      <c r="H45" s="29"/>
      <c r="I45" s="29"/>
    </row>
    <row r="46" spans="1:9">
      <c r="B46" s="30" t="s">
        <v>42</v>
      </c>
      <c r="C46" s="31" t="s">
        <v>43</v>
      </c>
      <c r="D46" s="31"/>
      <c r="E46" s="31"/>
      <c r="F46" s="31"/>
      <c r="G46" s="31"/>
      <c r="H46" s="31"/>
      <c r="I46" s="31"/>
    </row>
    <row r="47" spans="1:9" ht="18.75">
      <c r="B47" s="9"/>
      <c r="C47" s="10"/>
      <c r="D47" s="10"/>
      <c r="E47" s="10"/>
      <c r="F47" s="10"/>
      <c r="G47" s="10"/>
      <c r="H47" s="10"/>
    </row>
    <row r="48" spans="1:9" ht="18.75">
      <c r="B48" s="10"/>
      <c r="C48" s="10"/>
      <c r="D48" s="10"/>
      <c r="E48" s="10"/>
      <c r="F48" s="10"/>
      <c r="G48" s="10"/>
      <c r="H48" s="10"/>
    </row>
    <row r="49" spans="2:8" ht="18.75">
      <c r="B49" s="10"/>
      <c r="C49" s="10"/>
      <c r="D49" s="10"/>
      <c r="E49" s="10"/>
      <c r="F49" s="10"/>
      <c r="G49" s="10"/>
      <c r="H49" s="10"/>
    </row>
  </sheetData>
  <mergeCells count="3">
    <mergeCell ref="C9:E9"/>
    <mergeCell ref="F9:G9"/>
    <mergeCell ref="H9:I9"/>
  </mergeCells>
  <phoneticPr fontId="0" type="noConversion"/>
  <printOptions horizontalCentered="1"/>
  <pageMargins left="0.19685039370078741" right="0.11811023622047245" top="0.55118110236220474" bottom="0.55118110236220474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САДИ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2017-02-09T14:20:55Z</dcterms:modified>
</cp:coreProperties>
</file>