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tabRatio="658"/>
  </bookViews>
  <sheets>
    <sheet name="Додаток 5" sheetId="13" r:id="rId1"/>
  </sheets>
  <externalReferences>
    <externalReference r:id="rId2"/>
  </externalReferences>
  <definedNames>
    <definedName name="Насосопал">#REF!</definedName>
    <definedName name="Палива">#REF!</definedName>
    <definedName name="Рег">#REF!</definedName>
    <definedName name="регулюв">#REF!</definedName>
    <definedName name="теплообм">#REF!</definedName>
    <definedName name="Тип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5" i="13" l="1"/>
  <c r="N115" i="13"/>
  <c r="M115" i="13"/>
  <c r="L115" i="13"/>
  <c r="K115" i="13"/>
  <c r="R114" i="13"/>
  <c r="R112" i="13" s="1"/>
  <c r="Q114" i="13"/>
  <c r="Q112" i="13" s="1"/>
  <c r="P114" i="13"/>
  <c r="P112" i="13" s="1"/>
  <c r="O114" i="13"/>
  <c r="N114" i="13"/>
  <c r="N112" i="13" s="1"/>
  <c r="M114" i="13"/>
  <c r="M112" i="13" s="1"/>
  <c r="L114" i="13"/>
  <c r="L112" i="13" s="1"/>
  <c r="K114" i="13"/>
  <c r="K112" i="13" s="1"/>
  <c r="J114" i="13"/>
  <c r="I114" i="13"/>
  <c r="I112" i="13" s="1"/>
  <c r="H114" i="13"/>
  <c r="H112" i="13" s="1"/>
  <c r="G114" i="13"/>
  <c r="F114" i="13"/>
  <c r="F112" i="13" s="1"/>
  <c r="E114" i="13"/>
  <c r="E112" i="13" s="1"/>
  <c r="O112" i="13"/>
  <c r="J112" i="13"/>
  <c r="G112" i="13"/>
  <c r="D112" i="13"/>
  <c r="O110" i="13"/>
  <c r="N110" i="13"/>
  <c r="M110" i="13"/>
  <c r="L110" i="13"/>
  <c r="K110" i="13"/>
  <c r="O109" i="13"/>
  <c r="N109" i="13"/>
  <c r="M109" i="13"/>
  <c r="L109" i="13"/>
  <c r="K109" i="13"/>
  <c r="R107" i="13"/>
  <c r="Q107" i="13"/>
  <c r="P107" i="13"/>
  <c r="J107" i="13"/>
  <c r="I107" i="13"/>
  <c r="H107" i="13"/>
  <c r="G107" i="13"/>
  <c r="F107" i="13"/>
  <c r="E107" i="13"/>
  <c r="D107" i="13"/>
  <c r="R106" i="13"/>
  <c r="Q106" i="13"/>
  <c r="P106" i="13"/>
  <c r="J106" i="13"/>
  <c r="I106" i="13"/>
  <c r="H106" i="13"/>
  <c r="G106" i="13"/>
  <c r="F106" i="13"/>
  <c r="E106" i="13"/>
  <c r="D106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R104" i="13"/>
  <c r="Q104" i="13"/>
  <c r="O104" i="13"/>
  <c r="N104" i="13"/>
  <c r="M104" i="13"/>
  <c r="M102" i="13" s="1"/>
  <c r="L104" i="13"/>
  <c r="K104" i="13"/>
  <c r="J104" i="13"/>
  <c r="G104" i="13"/>
  <c r="D104" i="13"/>
  <c r="R103" i="13"/>
  <c r="Q103" i="13"/>
  <c r="P103" i="13"/>
  <c r="J103" i="13"/>
  <c r="I103" i="13"/>
  <c r="H103" i="13"/>
  <c r="G103" i="13"/>
  <c r="F103" i="13"/>
  <c r="E103" i="13"/>
  <c r="D103" i="13"/>
  <c r="N102" i="13"/>
  <c r="K102" i="13"/>
  <c r="R101" i="13"/>
  <c r="R98" i="13" s="1"/>
  <c r="Q101" i="13"/>
  <c r="Q98" i="13" s="1"/>
  <c r="P101" i="13"/>
  <c r="O101" i="13"/>
  <c r="O98" i="13" s="1"/>
  <c r="N101" i="13"/>
  <c r="M101" i="13"/>
  <c r="L101" i="13"/>
  <c r="K101" i="13"/>
  <c r="J101" i="13"/>
  <c r="I101" i="13"/>
  <c r="I98" i="13" s="1"/>
  <c r="H101" i="13"/>
  <c r="G101" i="13"/>
  <c r="O100" i="13"/>
  <c r="N100" i="13"/>
  <c r="N98" i="13" s="1"/>
  <c r="M100" i="13"/>
  <c r="L100" i="13"/>
  <c r="K100" i="13"/>
  <c r="P98" i="13"/>
  <c r="K98" i="13"/>
  <c r="H98" i="13"/>
  <c r="E98" i="13"/>
  <c r="D98" i="13"/>
  <c r="R97" i="13"/>
  <c r="R94" i="13" s="1"/>
  <c r="Q97" i="13"/>
  <c r="Q94" i="13" s="1"/>
  <c r="P97" i="13"/>
  <c r="P94" i="13" s="1"/>
  <c r="O97" i="13"/>
  <c r="N97" i="13"/>
  <c r="M97" i="13"/>
  <c r="L97" i="13"/>
  <c r="K97" i="13"/>
  <c r="J97" i="13"/>
  <c r="J94" i="13" s="1"/>
  <c r="I97" i="13"/>
  <c r="I94" i="13" s="1"/>
  <c r="H97" i="13"/>
  <c r="H94" i="13" s="1"/>
  <c r="G97" i="13"/>
  <c r="O96" i="13"/>
  <c r="N96" i="13"/>
  <c r="M96" i="13"/>
  <c r="L96" i="13"/>
  <c r="K96" i="13"/>
  <c r="K94" i="13" s="1"/>
  <c r="G94" i="13"/>
  <c r="E94" i="13"/>
  <c r="D94" i="13"/>
  <c r="R93" i="13"/>
  <c r="Q93" i="13"/>
  <c r="P93" i="13"/>
  <c r="O93" i="13"/>
  <c r="N93" i="13"/>
  <c r="M93" i="13"/>
  <c r="M90" i="13" s="1"/>
  <c r="L93" i="13"/>
  <c r="K93" i="13"/>
  <c r="J93" i="13"/>
  <c r="I93" i="13"/>
  <c r="H93" i="13"/>
  <c r="G93" i="13"/>
  <c r="R92" i="13"/>
  <c r="R90" i="13" s="1"/>
  <c r="Q92" i="13"/>
  <c r="Q58" i="13" s="1"/>
  <c r="P92" i="13"/>
  <c r="O92" i="13"/>
  <c r="N92" i="13"/>
  <c r="N90" i="13" s="1"/>
  <c r="M92" i="13"/>
  <c r="L92" i="13"/>
  <c r="K92" i="13"/>
  <c r="J92" i="13"/>
  <c r="J58" i="13" s="1"/>
  <c r="I92" i="13"/>
  <c r="I90" i="13" s="1"/>
  <c r="H92" i="13"/>
  <c r="G92" i="13"/>
  <c r="P90" i="13"/>
  <c r="O90" i="13"/>
  <c r="L90" i="13"/>
  <c r="H90" i="13"/>
  <c r="D90" i="13"/>
  <c r="R89" i="13"/>
  <c r="R86" i="13" s="1"/>
  <c r="Q89" i="13"/>
  <c r="Q86" i="13" s="1"/>
  <c r="P89" i="13"/>
  <c r="P86" i="13" s="1"/>
  <c r="O89" i="13"/>
  <c r="N89" i="13"/>
  <c r="M89" i="13"/>
  <c r="L89" i="13"/>
  <c r="K89" i="13"/>
  <c r="J89" i="13"/>
  <c r="J86" i="13" s="1"/>
  <c r="I89" i="13"/>
  <c r="I86" i="13" s="1"/>
  <c r="H89" i="13"/>
  <c r="H86" i="13" s="1"/>
  <c r="G89" i="13"/>
  <c r="O88" i="13"/>
  <c r="N88" i="13"/>
  <c r="M88" i="13"/>
  <c r="L88" i="13"/>
  <c r="K88" i="13"/>
  <c r="E86" i="13"/>
  <c r="D86" i="13"/>
  <c r="R84" i="13"/>
  <c r="Q84" i="13"/>
  <c r="Q81" i="13" s="1"/>
  <c r="P84" i="13"/>
  <c r="P81" i="13" s="1"/>
  <c r="O84" i="13"/>
  <c r="N84" i="13"/>
  <c r="M84" i="13"/>
  <c r="L84" i="13"/>
  <c r="K84" i="13"/>
  <c r="J84" i="13"/>
  <c r="I84" i="13"/>
  <c r="I81" i="13" s="1"/>
  <c r="H84" i="13"/>
  <c r="O83" i="13"/>
  <c r="N83" i="13"/>
  <c r="M83" i="13"/>
  <c r="L83" i="13"/>
  <c r="K83" i="13"/>
  <c r="K81" i="13" s="1"/>
  <c r="R81" i="13"/>
  <c r="N81" i="13"/>
  <c r="J81" i="13"/>
  <c r="H81" i="13"/>
  <c r="G81" i="13"/>
  <c r="E81" i="13"/>
  <c r="D81" i="13"/>
  <c r="R80" i="13"/>
  <c r="R77" i="13" s="1"/>
  <c r="Q80" i="13"/>
  <c r="P80" i="13"/>
  <c r="P77" i="13" s="1"/>
  <c r="O80" i="13"/>
  <c r="N80" i="13"/>
  <c r="M80" i="13"/>
  <c r="L80" i="13"/>
  <c r="L63" i="13" s="1"/>
  <c r="K80" i="13"/>
  <c r="J80" i="13"/>
  <c r="J77" i="13" s="1"/>
  <c r="I80" i="13"/>
  <c r="I77" i="13" s="1"/>
  <c r="H80" i="13"/>
  <c r="H77" i="13" s="1"/>
  <c r="G80" i="13"/>
  <c r="O79" i="13"/>
  <c r="N79" i="13"/>
  <c r="M79" i="13"/>
  <c r="M77" i="13" s="1"/>
  <c r="L79" i="13"/>
  <c r="K79" i="13"/>
  <c r="Q77" i="13"/>
  <c r="N77" i="13"/>
  <c r="E77" i="13"/>
  <c r="D77" i="13"/>
  <c r="R76" i="13"/>
  <c r="R73" i="13" s="1"/>
  <c r="Q76" i="13"/>
  <c r="P76" i="13"/>
  <c r="P73" i="13" s="1"/>
  <c r="O76" i="13"/>
  <c r="O73" i="13" s="1"/>
  <c r="N76" i="13"/>
  <c r="M76" i="13"/>
  <c r="L76" i="13"/>
  <c r="K76" i="13"/>
  <c r="J76" i="13"/>
  <c r="J73" i="13" s="1"/>
  <c r="I76" i="13"/>
  <c r="H76" i="13"/>
  <c r="G76" i="13"/>
  <c r="G73" i="13" s="1"/>
  <c r="O75" i="13"/>
  <c r="N75" i="13"/>
  <c r="M75" i="13"/>
  <c r="L75" i="13"/>
  <c r="L73" i="13" s="1"/>
  <c r="K75" i="13"/>
  <c r="K73" i="13" s="1"/>
  <c r="Q73" i="13"/>
  <c r="N73" i="13"/>
  <c r="I73" i="13"/>
  <c r="E73" i="13"/>
  <c r="E68" i="13" s="1"/>
  <c r="D73" i="13"/>
  <c r="R72" i="13"/>
  <c r="R69" i="13" s="1"/>
  <c r="Q72" i="13"/>
  <c r="Q69" i="13" s="1"/>
  <c r="P72" i="13"/>
  <c r="O72" i="13"/>
  <c r="O69" i="13" s="1"/>
  <c r="N72" i="13"/>
  <c r="N69" i="13" s="1"/>
  <c r="M72" i="13"/>
  <c r="L72" i="13"/>
  <c r="L55" i="13" s="1"/>
  <c r="K72" i="13"/>
  <c r="K55" i="13" s="1"/>
  <c r="K52" i="13" s="1"/>
  <c r="J72" i="13"/>
  <c r="J69" i="13" s="1"/>
  <c r="I72" i="13"/>
  <c r="I69" i="13" s="1"/>
  <c r="H72" i="13"/>
  <c r="H55" i="13" s="1"/>
  <c r="G72" i="13"/>
  <c r="O71" i="13"/>
  <c r="N71" i="13"/>
  <c r="M71" i="13"/>
  <c r="M69" i="13" s="1"/>
  <c r="L71" i="13"/>
  <c r="K71" i="13"/>
  <c r="K69" i="13" s="1"/>
  <c r="P69" i="13"/>
  <c r="H69" i="13"/>
  <c r="G69" i="13"/>
  <c r="E69" i="13"/>
  <c r="D69" i="13"/>
  <c r="R67" i="13"/>
  <c r="P67" i="13"/>
  <c r="N67" i="13"/>
  <c r="K67" i="13"/>
  <c r="H67" i="13"/>
  <c r="E67" i="13"/>
  <c r="D67" i="13"/>
  <c r="R66" i="13"/>
  <c r="Q66" i="13"/>
  <c r="P66" i="13"/>
  <c r="P64" i="13" s="1"/>
  <c r="O66" i="13"/>
  <c r="N66" i="13"/>
  <c r="N64" i="13" s="1"/>
  <c r="M66" i="13"/>
  <c r="L66" i="13"/>
  <c r="K66" i="13"/>
  <c r="K64" i="13" s="1"/>
  <c r="J66" i="13"/>
  <c r="I66" i="13"/>
  <c r="H66" i="13"/>
  <c r="G66" i="13"/>
  <c r="E66" i="13"/>
  <c r="D66" i="13"/>
  <c r="E64" i="13"/>
  <c r="E65" i="13" s="1"/>
  <c r="Q63" i="13"/>
  <c r="E63" i="13"/>
  <c r="D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E62" i="13"/>
  <c r="D62" i="13"/>
  <c r="Q60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P58" i="13"/>
  <c r="P56" i="13" s="1"/>
  <c r="O58" i="13"/>
  <c r="N58" i="13"/>
  <c r="M58" i="13"/>
  <c r="M56" i="13" s="1"/>
  <c r="L58" i="13"/>
  <c r="K58" i="13"/>
  <c r="H58" i="13"/>
  <c r="H56" i="13" s="1"/>
  <c r="G58" i="13"/>
  <c r="G56" i="13" s="1"/>
  <c r="E58" i="13"/>
  <c r="E56" i="13" s="1"/>
  <c r="D58" i="13"/>
  <c r="K56" i="13"/>
  <c r="D56" i="13"/>
  <c r="N55" i="13"/>
  <c r="E55" i="13"/>
  <c r="D55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E54" i="13"/>
  <c r="D54" i="13"/>
  <c r="D52" i="13" s="1"/>
  <c r="O50" i="13"/>
  <c r="N50" i="13"/>
  <c r="M50" i="13"/>
  <c r="L50" i="13"/>
  <c r="K50" i="13"/>
  <c r="F49" i="13"/>
  <c r="F48" i="13"/>
  <c r="R46" i="13"/>
  <c r="Q46" i="13"/>
  <c r="P46" i="13"/>
  <c r="O46" i="13"/>
  <c r="O47" i="13" s="1"/>
  <c r="N46" i="13"/>
  <c r="M46" i="13"/>
  <c r="L46" i="13"/>
  <c r="K46" i="13"/>
  <c r="J46" i="13"/>
  <c r="I46" i="13"/>
  <c r="H46" i="13"/>
  <c r="G46" i="13"/>
  <c r="G47" i="13" s="1"/>
  <c r="F45" i="13"/>
  <c r="F44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1" i="13"/>
  <c r="F40" i="13"/>
  <c r="R38" i="13"/>
  <c r="Q38" i="13"/>
  <c r="P38" i="13"/>
  <c r="O38" i="13"/>
  <c r="O39" i="13" s="1"/>
  <c r="N38" i="13"/>
  <c r="M38" i="13"/>
  <c r="L38" i="13"/>
  <c r="K38" i="13"/>
  <c r="J38" i="13"/>
  <c r="I38" i="13"/>
  <c r="H38" i="13"/>
  <c r="G38" i="13"/>
  <c r="F37" i="13"/>
  <c r="F36" i="13"/>
  <c r="R34" i="13"/>
  <c r="Q34" i="13"/>
  <c r="P34" i="13"/>
  <c r="O34" i="13"/>
  <c r="O35" i="13" s="1"/>
  <c r="N34" i="13"/>
  <c r="M34" i="13"/>
  <c r="L34" i="13"/>
  <c r="K34" i="13"/>
  <c r="J34" i="13"/>
  <c r="I34" i="13"/>
  <c r="H34" i="13"/>
  <c r="G34" i="13"/>
  <c r="G35" i="13" s="1"/>
  <c r="R33" i="13"/>
  <c r="Q33" i="13"/>
  <c r="P33" i="13"/>
  <c r="O33" i="13"/>
  <c r="N33" i="13"/>
  <c r="M33" i="13"/>
  <c r="L33" i="13"/>
  <c r="K33" i="13"/>
  <c r="J33" i="13"/>
  <c r="I33" i="13"/>
  <c r="H33" i="13"/>
  <c r="G33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E31" i="13"/>
  <c r="D31" i="13"/>
  <c r="F30" i="13"/>
  <c r="F29" i="13"/>
  <c r="F31" i="13" s="1"/>
  <c r="R27" i="13"/>
  <c r="R23" i="13" s="1"/>
  <c r="R21" i="13" s="1"/>
  <c r="Q27" i="13"/>
  <c r="P27" i="13"/>
  <c r="O27" i="13"/>
  <c r="N27" i="13"/>
  <c r="M27" i="13"/>
  <c r="L27" i="13"/>
  <c r="L23" i="13" s="1"/>
  <c r="L21" i="13" s="1"/>
  <c r="K27" i="13"/>
  <c r="J27" i="13"/>
  <c r="J23" i="13" s="1"/>
  <c r="J21" i="13" s="1"/>
  <c r="I27" i="13"/>
  <c r="H27" i="13"/>
  <c r="G27" i="13"/>
  <c r="E27" i="13"/>
  <c r="F25" i="13"/>
  <c r="N23" i="13"/>
  <c r="N21" i="13" s="1"/>
  <c r="F22" i="13"/>
  <c r="E21" i="13"/>
  <c r="D21" i="13"/>
  <c r="F19" i="13"/>
  <c r="D18" i="13"/>
  <c r="M43" i="13" l="1"/>
  <c r="J35" i="13"/>
  <c r="R35" i="13"/>
  <c r="L39" i="13"/>
  <c r="N56" i="13"/>
  <c r="L56" i="13"/>
  <c r="J63" i="13"/>
  <c r="J60" i="13" s="1"/>
  <c r="H64" i="13"/>
  <c r="J56" i="13"/>
  <c r="O94" i="13"/>
  <c r="N107" i="13"/>
  <c r="R52" i="13"/>
  <c r="R53" i="13" s="1"/>
  <c r="M39" i="13"/>
  <c r="E52" i="13"/>
  <c r="O56" i="13"/>
  <c r="N63" i="13"/>
  <c r="N60" i="13" s="1"/>
  <c r="K90" i="13"/>
  <c r="G90" i="13"/>
  <c r="G102" i="13"/>
  <c r="L35" i="13"/>
  <c r="N39" i="13"/>
  <c r="H43" i="13"/>
  <c r="P43" i="13"/>
  <c r="J47" i="13"/>
  <c r="R47" i="13"/>
  <c r="R64" i="13"/>
  <c r="F84" i="13"/>
  <c r="M55" i="13"/>
  <c r="M52" i="13" s="1"/>
  <c r="J67" i="13"/>
  <c r="J64" i="13" s="1"/>
  <c r="Q23" i="13"/>
  <c r="D64" i="13"/>
  <c r="D65" i="13" s="1"/>
  <c r="H52" i="13"/>
  <c r="R63" i="13"/>
  <c r="R60" i="13" s="1"/>
  <c r="R61" i="13" s="1"/>
  <c r="M23" i="13"/>
  <c r="M21" i="13" s="1"/>
  <c r="I23" i="13"/>
  <c r="I28" i="13" s="1"/>
  <c r="M35" i="13"/>
  <c r="N52" i="13"/>
  <c r="J43" i="13"/>
  <c r="R43" i="13"/>
  <c r="L47" i="13"/>
  <c r="R55" i="13"/>
  <c r="L94" i="13"/>
  <c r="F94" i="13" s="1"/>
  <c r="M98" i="13"/>
  <c r="L98" i="13"/>
  <c r="F50" i="13"/>
  <c r="J55" i="13"/>
  <c r="M67" i="13"/>
  <c r="D24" i="13"/>
  <c r="D26" i="13" s="1"/>
  <c r="M64" i="13"/>
  <c r="I67" i="13"/>
  <c r="I64" i="13" s="1"/>
  <c r="K77" i="13"/>
  <c r="D68" i="13"/>
  <c r="D70" i="13" s="1"/>
  <c r="N94" i="13"/>
  <c r="M94" i="13"/>
  <c r="L107" i="13"/>
  <c r="L52" i="13"/>
  <c r="N68" i="13"/>
  <c r="N82" i="13" s="1"/>
  <c r="J85" i="13"/>
  <c r="J87" i="13" s="1"/>
  <c r="Q28" i="13"/>
  <c r="Q21" i="13"/>
  <c r="R68" i="13"/>
  <c r="R78" i="13" s="1"/>
  <c r="H85" i="13"/>
  <c r="H87" i="13" s="1"/>
  <c r="P85" i="13"/>
  <c r="P99" i="13" s="1"/>
  <c r="R85" i="13"/>
  <c r="R99" i="13" s="1"/>
  <c r="K23" i="13"/>
  <c r="K21" i="13" s="1"/>
  <c r="I39" i="13"/>
  <c r="E74" i="13"/>
  <c r="I35" i="13"/>
  <c r="Q35" i="13"/>
  <c r="K39" i="13"/>
  <c r="L43" i="13"/>
  <c r="N47" i="13"/>
  <c r="Q56" i="13"/>
  <c r="D60" i="13"/>
  <c r="I63" i="13"/>
  <c r="I60" i="13" s="1"/>
  <c r="Q67" i="13"/>
  <c r="Q64" i="13" s="1"/>
  <c r="E70" i="13"/>
  <c r="F75" i="13"/>
  <c r="F89" i="13"/>
  <c r="O55" i="13"/>
  <c r="O52" i="13" s="1"/>
  <c r="J90" i="13"/>
  <c r="F97" i="13"/>
  <c r="J98" i="13"/>
  <c r="F104" i="13"/>
  <c r="F102" i="13" s="1"/>
  <c r="O102" i="13"/>
  <c r="R82" i="13"/>
  <c r="R95" i="13"/>
  <c r="F33" i="13"/>
  <c r="K35" i="13"/>
  <c r="N43" i="13"/>
  <c r="H47" i="13"/>
  <c r="P47" i="13"/>
  <c r="P55" i="13"/>
  <c r="P52" i="13" s="1"/>
  <c r="K63" i="13"/>
  <c r="K60" i="13" s="1"/>
  <c r="K51" i="13" s="1"/>
  <c r="F66" i="13"/>
  <c r="D78" i="13"/>
  <c r="F80" i="13"/>
  <c r="O77" i="13"/>
  <c r="F96" i="13"/>
  <c r="I104" i="13"/>
  <c r="I102" i="13" s="1"/>
  <c r="R102" i="13"/>
  <c r="J52" i="13"/>
  <c r="K28" i="13"/>
  <c r="G43" i="13"/>
  <c r="O43" i="13"/>
  <c r="I47" i="13"/>
  <c r="Q47" i="13"/>
  <c r="F62" i="13"/>
  <c r="E78" i="13"/>
  <c r="D85" i="13"/>
  <c r="D87" i="13" s="1"/>
  <c r="J102" i="13"/>
  <c r="I58" i="13"/>
  <c r="F58" i="13" s="1"/>
  <c r="M63" i="13"/>
  <c r="M60" i="13" s="1"/>
  <c r="M51" i="13" s="1"/>
  <c r="L67" i="13"/>
  <c r="L64" i="13" s="1"/>
  <c r="J68" i="13"/>
  <c r="J78" i="13" s="1"/>
  <c r="F71" i="13"/>
  <c r="M73" i="13"/>
  <c r="M68" i="13" s="1"/>
  <c r="M74" i="13" s="1"/>
  <c r="F83" i="13"/>
  <c r="L81" i="13"/>
  <c r="E85" i="13"/>
  <c r="E99" i="13" s="1"/>
  <c r="D91" i="13"/>
  <c r="F100" i="13"/>
  <c r="O107" i="13"/>
  <c r="N35" i="13"/>
  <c r="H39" i="13"/>
  <c r="P39" i="13"/>
  <c r="I43" i="13"/>
  <c r="Q43" i="13"/>
  <c r="K47" i="13"/>
  <c r="R58" i="13"/>
  <c r="R56" i="13" s="1"/>
  <c r="L69" i="13"/>
  <c r="F69" i="13" s="1"/>
  <c r="D74" i="13"/>
  <c r="F79" i="13"/>
  <c r="M81" i="13"/>
  <c r="F81" i="13" s="1"/>
  <c r="F93" i="13"/>
  <c r="Q90" i="13"/>
  <c r="D102" i="13"/>
  <c r="Q102" i="13"/>
  <c r="L102" i="13"/>
  <c r="K107" i="13"/>
  <c r="F54" i="13"/>
  <c r="F59" i="13"/>
  <c r="F88" i="13"/>
  <c r="Q39" i="13"/>
  <c r="D82" i="13"/>
  <c r="F92" i="13"/>
  <c r="F101" i="13"/>
  <c r="H23" i="13"/>
  <c r="H21" i="13" s="1"/>
  <c r="P23" i="13"/>
  <c r="P21" i="13" s="1"/>
  <c r="H35" i="13"/>
  <c r="P35" i="13"/>
  <c r="J39" i="13"/>
  <c r="R39" i="13"/>
  <c r="K43" i="13"/>
  <c r="M47" i="13"/>
  <c r="L60" i="13"/>
  <c r="L51" i="13" s="1"/>
  <c r="E60" i="13"/>
  <c r="F76" i="13"/>
  <c r="L77" i="13"/>
  <c r="E82" i="13"/>
  <c r="O81" i="13"/>
  <c r="D95" i="13"/>
  <c r="M107" i="13"/>
  <c r="N28" i="13"/>
  <c r="J28" i="13"/>
  <c r="I21" i="13"/>
  <c r="F34" i="13"/>
  <c r="F35" i="13" s="1"/>
  <c r="R28" i="13"/>
  <c r="L28" i="13"/>
  <c r="F38" i="13"/>
  <c r="J51" i="13"/>
  <c r="J53" i="13" s="1"/>
  <c r="R51" i="13"/>
  <c r="R57" i="13" s="1"/>
  <c r="F63" i="13"/>
  <c r="O68" i="13"/>
  <c r="O82" i="13" s="1"/>
  <c r="P68" i="13"/>
  <c r="P70" i="13" s="1"/>
  <c r="P91" i="13" s="1"/>
  <c r="I68" i="13"/>
  <c r="I82" i="13" s="1"/>
  <c r="Q68" i="13"/>
  <c r="Q82" i="13" s="1"/>
  <c r="Q78" i="13"/>
  <c r="F39" i="13"/>
  <c r="O74" i="13"/>
  <c r="F42" i="13"/>
  <c r="F43" i="13" s="1"/>
  <c r="G39" i="13"/>
  <c r="K68" i="13"/>
  <c r="K74" i="13" s="1"/>
  <c r="I85" i="13"/>
  <c r="I95" i="13" s="1"/>
  <c r="Q85" i="13"/>
  <c r="Q95" i="13" s="1"/>
  <c r="H104" i="13"/>
  <c r="H102" i="13" s="1"/>
  <c r="P104" i="13"/>
  <c r="P102" i="13" s="1"/>
  <c r="G23" i="13"/>
  <c r="O23" i="13"/>
  <c r="O21" i="13" s="1"/>
  <c r="G63" i="13"/>
  <c r="G60" i="13" s="1"/>
  <c r="O63" i="13"/>
  <c r="O60" i="13" s="1"/>
  <c r="F46" i="13"/>
  <c r="F47" i="13" s="1"/>
  <c r="H63" i="13"/>
  <c r="H60" i="13" s="1"/>
  <c r="P63" i="13"/>
  <c r="P60" i="13" s="1"/>
  <c r="G55" i="13"/>
  <c r="D51" i="13"/>
  <c r="D32" i="13" s="1"/>
  <c r="F72" i="13"/>
  <c r="F90" i="13"/>
  <c r="F27" i="13"/>
  <c r="I55" i="13"/>
  <c r="I52" i="13" s="1"/>
  <c r="Q55" i="13"/>
  <c r="Q52" i="13" s="1"/>
  <c r="G67" i="13"/>
  <c r="O67" i="13"/>
  <c r="O64" i="13" s="1"/>
  <c r="H73" i="13"/>
  <c r="G77" i="13"/>
  <c r="G68" i="13" s="1"/>
  <c r="G86" i="13"/>
  <c r="G98" i="13"/>
  <c r="E104" i="13"/>
  <c r="E102" i="13" s="1"/>
  <c r="N51" i="13" l="1"/>
  <c r="N61" i="13"/>
  <c r="O78" i="13"/>
  <c r="M28" i="13"/>
  <c r="J95" i="13"/>
  <c r="D28" i="13"/>
  <c r="O70" i="13"/>
  <c r="O91" i="13" s="1"/>
  <c r="O86" i="13" s="1"/>
  <c r="J82" i="13"/>
  <c r="R70" i="13"/>
  <c r="R91" i="13" s="1"/>
  <c r="J99" i="13"/>
  <c r="D53" i="13"/>
  <c r="D99" i="13"/>
  <c r="P95" i="13"/>
  <c r="R87" i="13"/>
  <c r="N78" i="13"/>
  <c r="N70" i="13"/>
  <c r="J61" i="13"/>
  <c r="H99" i="13"/>
  <c r="N74" i="13"/>
  <c r="Q74" i="13"/>
  <c r="H51" i="13"/>
  <c r="P74" i="13"/>
  <c r="J70" i="13"/>
  <c r="H95" i="13"/>
  <c r="E51" i="13"/>
  <c r="E53" i="13" s="1"/>
  <c r="K61" i="13"/>
  <c r="K65" i="13"/>
  <c r="K32" i="13"/>
  <c r="K20" i="13"/>
  <c r="K18" i="13" s="1"/>
  <c r="K24" i="13" s="1"/>
  <c r="K26" i="13" s="1"/>
  <c r="K53" i="13"/>
  <c r="K57" i="13"/>
  <c r="L82" i="13"/>
  <c r="L20" i="13"/>
  <c r="L18" i="13" s="1"/>
  <c r="L24" i="13" s="1"/>
  <c r="L26" i="13" s="1"/>
  <c r="L65" i="13"/>
  <c r="M61" i="13"/>
  <c r="P28" i="13"/>
  <c r="P87" i="13"/>
  <c r="O95" i="13"/>
  <c r="E87" i="13"/>
  <c r="E95" i="13"/>
  <c r="O99" i="13"/>
  <c r="Q99" i="13"/>
  <c r="J57" i="13"/>
  <c r="D61" i="13"/>
  <c r="M78" i="13"/>
  <c r="H28" i="13"/>
  <c r="J91" i="13"/>
  <c r="I56" i="13"/>
  <c r="F56" i="13" s="1"/>
  <c r="M70" i="13"/>
  <c r="M99" i="13" s="1"/>
  <c r="N65" i="13"/>
  <c r="I87" i="13"/>
  <c r="P82" i="13"/>
  <c r="L68" i="13"/>
  <c r="J74" i="13"/>
  <c r="R74" i="13"/>
  <c r="P78" i="13"/>
  <c r="G70" i="13"/>
  <c r="G91" i="13" s="1"/>
  <c r="G82" i="13"/>
  <c r="G74" i="13"/>
  <c r="H20" i="13"/>
  <c r="H18" i="13" s="1"/>
  <c r="H24" i="13" s="1"/>
  <c r="H26" i="13" s="1"/>
  <c r="H32" i="13"/>
  <c r="H65" i="13"/>
  <c r="G21" i="13"/>
  <c r="F23" i="13"/>
  <c r="F21" i="13" s="1"/>
  <c r="H61" i="13"/>
  <c r="M82" i="13"/>
  <c r="M57" i="13"/>
  <c r="M32" i="13"/>
  <c r="M20" i="13"/>
  <c r="M18" i="13" s="1"/>
  <c r="M24" i="13" s="1"/>
  <c r="M26" i="13" s="1"/>
  <c r="J65" i="13"/>
  <c r="R20" i="13"/>
  <c r="R18" i="13" s="1"/>
  <c r="R24" i="13" s="1"/>
  <c r="R26" i="13" s="1"/>
  <c r="R32" i="13"/>
  <c r="I99" i="13"/>
  <c r="O28" i="13"/>
  <c r="H68" i="13"/>
  <c r="H74" i="13" s="1"/>
  <c r="G28" i="13"/>
  <c r="I78" i="13"/>
  <c r="K82" i="13"/>
  <c r="Q70" i="13"/>
  <c r="Q91" i="13" s="1"/>
  <c r="Q87" i="13"/>
  <c r="O85" i="13"/>
  <c r="O87" i="13" s="1"/>
  <c r="D57" i="13"/>
  <c r="L57" i="13"/>
  <c r="K78" i="13"/>
  <c r="J32" i="13"/>
  <c r="J20" i="13"/>
  <c r="J18" i="13" s="1"/>
  <c r="J24" i="13" s="1"/>
  <c r="J26" i="13" s="1"/>
  <c r="F67" i="13"/>
  <c r="G64" i="13"/>
  <c r="Q51" i="13"/>
  <c r="Q53" i="13" s="1"/>
  <c r="F73" i="13"/>
  <c r="F68" i="13" s="1"/>
  <c r="F60" i="13"/>
  <c r="H57" i="13"/>
  <c r="M65" i="13"/>
  <c r="L53" i="13"/>
  <c r="L32" i="13"/>
  <c r="I70" i="13"/>
  <c r="I91" i="13" s="1"/>
  <c r="O51" i="13"/>
  <c r="O61" i="13" s="1"/>
  <c r="R65" i="13"/>
  <c r="M53" i="13"/>
  <c r="G78" i="13"/>
  <c r="F77" i="13"/>
  <c r="F98" i="13"/>
  <c r="L61" i="13"/>
  <c r="P61" i="13"/>
  <c r="G52" i="13"/>
  <c r="F55" i="13"/>
  <c r="G85" i="13"/>
  <c r="G95" i="13" s="1"/>
  <c r="P51" i="13"/>
  <c r="K70" i="13"/>
  <c r="I74" i="13"/>
  <c r="H53" i="13"/>
  <c r="N32" i="13"/>
  <c r="N20" i="13"/>
  <c r="N18" i="13" s="1"/>
  <c r="N24" i="13" s="1"/>
  <c r="N26" i="13" s="1"/>
  <c r="E32" i="13"/>
  <c r="E20" i="13" s="1"/>
  <c r="E18" i="13" s="1"/>
  <c r="E24" i="13" s="1"/>
  <c r="N57" i="13" l="1"/>
  <c r="N53" i="13"/>
  <c r="N95" i="13"/>
  <c r="N99" i="13"/>
  <c r="N91" i="13"/>
  <c r="N86" i="13" s="1"/>
  <c r="N85" i="13" s="1"/>
  <c r="N87" i="13" s="1"/>
  <c r="E61" i="13"/>
  <c r="E57" i="13"/>
  <c r="G87" i="13"/>
  <c r="M91" i="13"/>
  <c r="M86" i="13" s="1"/>
  <c r="M85" i="13" s="1"/>
  <c r="M87" i="13" s="1"/>
  <c r="L70" i="13"/>
  <c r="L74" i="13"/>
  <c r="G99" i="13"/>
  <c r="M95" i="13"/>
  <c r="I51" i="13"/>
  <c r="I53" i="13" s="1"/>
  <c r="L78" i="13"/>
  <c r="F28" i="13"/>
  <c r="F70" i="13"/>
  <c r="F91" i="13" s="1"/>
  <c r="F82" i="13"/>
  <c r="F78" i="13"/>
  <c r="Q20" i="13"/>
  <c r="Q18" i="13" s="1"/>
  <c r="Q24" i="13" s="1"/>
  <c r="Q26" i="13" s="1"/>
  <c r="Q32" i="13"/>
  <c r="Q61" i="13"/>
  <c r="Q65" i="13"/>
  <c r="Q57" i="13"/>
  <c r="K99" i="13"/>
  <c r="K91" i="13"/>
  <c r="K86" i="13" s="1"/>
  <c r="H78" i="13"/>
  <c r="H70" i="13"/>
  <c r="H91" i="13" s="1"/>
  <c r="H82" i="13"/>
  <c r="P20" i="13"/>
  <c r="P18" i="13" s="1"/>
  <c r="P24" i="13" s="1"/>
  <c r="P26" i="13" s="1"/>
  <c r="P32" i="13"/>
  <c r="P65" i="13"/>
  <c r="P57" i="13"/>
  <c r="P53" i="13"/>
  <c r="O32" i="13"/>
  <c r="O20" i="13"/>
  <c r="O18" i="13" s="1"/>
  <c r="O24" i="13" s="1"/>
  <c r="O26" i="13" s="1"/>
  <c r="O53" i="13"/>
  <c r="O57" i="13"/>
  <c r="F64" i="13"/>
  <c r="F74" i="13"/>
  <c r="O65" i="13"/>
  <c r="E26" i="13"/>
  <c r="E28" i="13"/>
  <c r="F52" i="13"/>
  <c r="G51" i="13"/>
  <c r="G65" i="13" s="1"/>
  <c r="I61" i="13" l="1"/>
  <c r="G53" i="13"/>
  <c r="I32" i="13"/>
  <c r="I57" i="13"/>
  <c r="L99" i="13"/>
  <c r="L91" i="13"/>
  <c r="L86" i="13" s="1"/>
  <c r="L95" i="13"/>
  <c r="I20" i="13"/>
  <c r="I18" i="13" s="1"/>
  <c r="I24" i="13" s="1"/>
  <c r="I26" i="13" s="1"/>
  <c r="I65" i="13"/>
  <c r="G32" i="13"/>
  <c r="G20" i="13"/>
  <c r="G57" i="13"/>
  <c r="G61" i="13"/>
  <c r="F51" i="13"/>
  <c r="F53" i="13" s="1"/>
  <c r="F65" i="13"/>
  <c r="K85" i="13"/>
  <c r="K95" i="13" s="1"/>
  <c r="L85" i="13" l="1"/>
  <c r="L87" i="13"/>
  <c r="F86" i="13"/>
  <c r="F32" i="13"/>
  <c r="F57" i="13"/>
  <c r="F61" i="13"/>
  <c r="F85" i="13"/>
  <c r="F87" i="13"/>
  <c r="G18" i="13"/>
  <c r="G24" i="13" s="1"/>
  <c r="F20" i="13"/>
  <c r="F18" i="13" s="1"/>
  <c r="K87" i="13"/>
  <c r="F95" i="13" l="1"/>
  <c r="F99" i="13"/>
  <c r="F24" i="13"/>
  <c r="F26" i="13" s="1"/>
  <c r="G26" i="13"/>
</calcChain>
</file>

<file path=xl/sharedStrings.xml><?xml version="1.0" encoding="utf-8"?>
<sst xmlns="http://schemas.openxmlformats.org/spreadsheetml/2006/main" count="309" uniqueCount="130">
  <si>
    <t>№ з/п</t>
  </si>
  <si>
    <t>%</t>
  </si>
  <si>
    <t>ДОДАТОК 5</t>
  </si>
  <si>
    <t xml:space="preserve">РІЧНИЙ ПЛАН </t>
  </si>
  <si>
    <t>(найменування ліцензіата)</t>
  </si>
  <si>
    <t>Показники</t>
  </si>
  <si>
    <t>Одиниці виміру</t>
  </si>
  <si>
    <t>Період, 
попередній базовому 
(2020 факт)</t>
  </si>
  <si>
    <t>Базовий період
(2021 факт )</t>
  </si>
  <si>
    <t>У тому  числі  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</si>
  <si>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</si>
  <si>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</si>
  <si>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</si>
  <si>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</si>
  <si>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</si>
  <si>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</si>
  <si>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</si>
  <si>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</si>
  <si>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</si>
  <si>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</si>
  <si>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</si>
  <si>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</si>
  <si>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</si>
  <si>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генеруючих джерел,  усього, у тому числі:</t>
  </si>
  <si>
    <t>Гкал</t>
  </si>
  <si>
    <t xml:space="preserve">   1.1</t>
  </si>
  <si>
    <t>ТЕЦ, ТЕС, когенераційні установки та ті, що використовують нетрадиційні або поновлювані джерела енергії</t>
  </si>
  <si>
    <t xml:space="preserve">   1.2</t>
  </si>
  <si>
    <t>котельні</t>
  </si>
  <si>
    <t>Надходження в мережу ліцензіата теплової енергії, яка вироблена іншими виробниками, усього, у тому числі:</t>
  </si>
  <si>
    <t xml:space="preserve">   2.1</t>
  </si>
  <si>
    <t xml:space="preserve">покупна теплова енергія </t>
  </si>
  <si>
    <t xml:space="preserve">   2.2</t>
  </si>
  <si>
    <t>теплова енергія інших власників для транспортування мережами ліцензіата (ТОВ "ФТРАНС")</t>
  </si>
  <si>
    <t>Надходження теплової енергії в   мережу ліцензіата, усього (рядок 2 + рядок 1)</t>
  </si>
  <si>
    <t>Втрати теплової енергії в теплових мережах ліцензіата, усього:</t>
  </si>
  <si>
    <t>те саме у відсотках від пункту 3</t>
  </si>
  <si>
    <t xml:space="preserve">   4.1</t>
  </si>
  <si>
    <t>у тому числі втрати в теплових мережах ліцензіата теплової енергії інших власників ТОВ "ФТРАНС"</t>
  </si>
  <si>
    <t>те саме у відсотках від рядка 2.2</t>
  </si>
  <si>
    <t>Надходження теплової енергії ліцензіата в  мережу інших теплотранспортуючих організацій</t>
  </si>
  <si>
    <t>Втрати теплової енергії ліцензіата в теплових мережах інших теплотранспортуючих організацій</t>
  </si>
  <si>
    <t>те саме у відсотках від рядка 3</t>
  </si>
  <si>
    <t>Корисний відпуск теплової енергії з мереж,  усього, у тому числі:</t>
  </si>
  <si>
    <t xml:space="preserve">   7.1</t>
  </si>
  <si>
    <t>теплова енергія інших власників (ТОВ "ФТРАНС") для транспортування мережами ліцінзіата</t>
  </si>
  <si>
    <t xml:space="preserve">   7.1.1</t>
  </si>
  <si>
    <t>населення</t>
  </si>
  <si>
    <t>те саме у відсотках від рядка 7.3</t>
  </si>
  <si>
    <t>7.1.1.1.</t>
  </si>
  <si>
    <t>опалення</t>
  </si>
  <si>
    <t>7.1.1.2.</t>
  </si>
  <si>
    <t>гаряче водопостачання</t>
  </si>
  <si>
    <t xml:space="preserve">   7.1.2</t>
  </si>
  <si>
    <t>релігійних організацій</t>
  </si>
  <si>
    <t>7.1.2.1.</t>
  </si>
  <si>
    <t>7.1.2.2.</t>
  </si>
  <si>
    <t xml:space="preserve">   7.1.3</t>
  </si>
  <si>
    <t>бюджетних установ</t>
  </si>
  <si>
    <t>те саме у відсотках від  рядка 7.3</t>
  </si>
  <si>
    <t>7.1.3.1.</t>
  </si>
  <si>
    <t>7.1.3.2.</t>
  </si>
  <si>
    <t xml:space="preserve">   7.1.4</t>
  </si>
  <si>
    <t>інших споживачів</t>
  </si>
  <si>
    <t>7.1.4.1.</t>
  </si>
  <si>
    <t>7.1.4.2.</t>
  </si>
  <si>
    <t xml:space="preserve">   7.2</t>
  </si>
  <si>
    <t>господарські потреби ліцензованої діяльності ліцензіата</t>
  </si>
  <si>
    <t xml:space="preserve">   7.3</t>
  </si>
  <si>
    <t>корисний відпуск теплової енергії власним  споживачам ліцензіата, усього,  у тому числі на потреби:</t>
  </si>
  <si>
    <t xml:space="preserve">   7.3.1</t>
  </si>
  <si>
    <t>7.3.1.1.</t>
  </si>
  <si>
    <t>7.3.1.2.</t>
  </si>
  <si>
    <t xml:space="preserve">   7.3.2</t>
  </si>
  <si>
    <t>7.3.2.1.</t>
  </si>
  <si>
    <t>7.3.2.2.</t>
  </si>
  <si>
    <t xml:space="preserve">   7.3.3</t>
  </si>
  <si>
    <t>7.3.3.1.</t>
  </si>
  <si>
    <t>7.3.3.2.</t>
  </si>
  <si>
    <t xml:space="preserve">   7.3.4</t>
  </si>
  <si>
    <t>7.3.4.1.</t>
  </si>
  <si>
    <t>7.3.4.2.</t>
  </si>
  <si>
    <t>Теплове навантаження об’єктів теплоспоживання власних споживачів ліцензіата, усього,   у тому числі на потреби:</t>
  </si>
  <si>
    <t>Гкал/год</t>
  </si>
  <si>
    <t xml:space="preserve">   8.1</t>
  </si>
  <si>
    <t xml:space="preserve">   8.2</t>
  </si>
  <si>
    <t xml:space="preserve">   8.3</t>
  </si>
  <si>
    <t xml:space="preserve">   8.4</t>
  </si>
  <si>
    <t>комунальному підприємству Броварської міської ради Броварського району Київської області "Броваритепловодоенергія"</t>
  </si>
  <si>
    <t xml:space="preserve">Річний план 
</t>
  </si>
  <si>
    <t xml:space="preserve">   7.3.1.1</t>
  </si>
  <si>
    <t>7.3.1.1.1</t>
  </si>
  <si>
    <t>7.3.1.1.2.</t>
  </si>
  <si>
    <t xml:space="preserve">   7.3.1.2</t>
  </si>
  <si>
    <t>7.3.1.2.1.</t>
  </si>
  <si>
    <t>7.3.2.1.2.</t>
  </si>
  <si>
    <t>7.3.1.2.2.</t>
  </si>
  <si>
    <t xml:space="preserve">   7.3.1.3</t>
  </si>
  <si>
    <t>7.3.1.3.1.</t>
  </si>
  <si>
    <t>7.3.1.3.2.</t>
  </si>
  <si>
    <t xml:space="preserve">   7.3.1.4</t>
  </si>
  <si>
    <t>7.3.1.4.1.</t>
  </si>
  <si>
    <t>7.3.1.4.2.</t>
  </si>
  <si>
    <t xml:space="preserve">   7.3.2.1</t>
  </si>
  <si>
    <t>7.3.2.1.1.</t>
  </si>
  <si>
    <t xml:space="preserve">   7.3.2.2</t>
  </si>
  <si>
    <t>7.3.2.2.1.</t>
  </si>
  <si>
    <t>7.3.2.2.2.</t>
  </si>
  <si>
    <t xml:space="preserve">   7.3.2.3</t>
  </si>
  <si>
    <t>7.3.2.3.1.</t>
  </si>
  <si>
    <t>7.3.2.3.2.</t>
  </si>
  <si>
    <t xml:space="preserve">   7.3.2.4</t>
  </si>
  <si>
    <t>7.3.2.4.1.</t>
  </si>
  <si>
    <t>7.3.2.4.2.</t>
  </si>
  <si>
    <t xml:space="preserve">   8.1.1</t>
  </si>
  <si>
    <t xml:space="preserve">   8.1.2</t>
  </si>
  <si>
    <t xml:space="preserve">   8.1.3</t>
  </si>
  <si>
    <t xml:space="preserve">   8.1.4</t>
  </si>
  <si>
    <t xml:space="preserve">   8.2.1</t>
  </si>
  <si>
    <t xml:space="preserve">   8.2.2</t>
  </si>
  <si>
    <t xml:space="preserve">   8.2.3</t>
  </si>
  <si>
    <t xml:space="preserve">   8.2.4</t>
  </si>
  <si>
    <r>
      <t xml:space="preserve">корисний відпуск теплової енергії власним  споживачам ліцензіата з </t>
    </r>
    <r>
      <rPr>
        <b/>
        <sz val="11"/>
        <color rgb="FF000000"/>
        <rFont val="Times New Roman"/>
        <family val="1"/>
        <charset val="204"/>
      </rPr>
      <t>мереж котельних централізованого опалення</t>
    </r>
    <r>
      <rPr>
        <sz val="11"/>
        <color indexed="8"/>
        <rFont val="Times New Roman"/>
        <family val="1"/>
        <charset val="204"/>
      </rPr>
      <t>, усього,  у тому числі на потреби:</t>
    </r>
  </si>
  <si>
    <r>
      <t xml:space="preserve">корисний відпуск теплової енергії від </t>
    </r>
    <r>
      <rPr>
        <b/>
        <sz val="11"/>
        <color rgb="FF000000"/>
        <rFont val="Times New Roman"/>
        <family val="1"/>
        <charset val="204"/>
      </rPr>
      <t>систем автономного опалення</t>
    </r>
    <r>
      <rPr>
        <sz val="11"/>
        <color indexed="8"/>
        <rFont val="Times New Roman"/>
        <family val="1"/>
        <charset val="204"/>
      </rPr>
      <t>, усього,  у тому числі на потреби:</t>
    </r>
  </si>
  <si>
    <r>
      <t xml:space="preserve">Теплове навантаження об’єктів теплоспоживання власних споживачів ліцензіата </t>
    </r>
    <r>
      <rPr>
        <b/>
        <sz val="11"/>
        <color rgb="FF000000"/>
        <rFont val="Times New Roman"/>
        <family val="1"/>
        <charset val="204"/>
      </rPr>
      <t>від котельних централізованого опалення</t>
    </r>
    <r>
      <rPr>
        <sz val="11"/>
        <color indexed="8"/>
        <rFont val="Times New Roman"/>
        <family val="1"/>
        <charset val="204"/>
      </rPr>
      <t xml:space="preserve"> , усього,   у тому числі на потреби:</t>
    </r>
  </si>
  <si>
    <r>
      <t xml:space="preserve">Теплове навантаження об’єктів теплоспоживання власних споживачів ліцензіата </t>
    </r>
    <r>
      <rPr>
        <b/>
        <sz val="11"/>
        <color rgb="FF000000"/>
        <rFont val="Times New Roman"/>
        <family val="1"/>
        <charset val="204"/>
      </rPr>
      <t>систем автономного опалення</t>
    </r>
    <r>
      <rPr>
        <sz val="11"/>
        <color indexed="8"/>
        <rFont val="Times New Roman"/>
        <family val="1"/>
        <charset val="204"/>
      </rPr>
      <t>, усього,   у тому числі на потреби:</t>
    </r>
  </si>
  <si>
    <t xml:space="preserve">виробництва, транспортування та постачання теплової енергії на планований  період 12 місяців по </t>
  </si>
  <si>
    <t>Лариса ВИНОГРАДОВА</t>
  </si>
  <si>
    <t>В.о. міського голови - заступник міського голови з питань діяльності виконавчих органів ради</t>
  </si>
  <si>
    <t>рішення виконавчого комітету Броварської міської ради Броварського району   Київської області                                                 від 14.06.2022    № 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</si>
</sst>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%"/>
    <numFmt numFmtId="166" formatCode="#,##0.000"/>
    <numFmt numFmtId="167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b/>
      <sz val="1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/>
    <xf numFmtId="9" fontId="5" fillId="0" borderId="0" applyBorder="0" applyProtection="0"/>
    <xf numFmtId="9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6" fillId="0" borderId="0"/>
  </cellStyleXfs>
  <cellXfs count="168">
    <xf numFmtId="0" fontId="0" fillId="0" borderId="0" xfId="0"/>
    <xf numFmtId="0" fontId="8" fillId="0" borderId="0" xfId="5" applyFont="1"/>
    <xf numFmtId="0" fontId="2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0" fontId="9" fillId="0" borderId="0" xfId="13" applyFont="1" applyAlignment="1">
      <alignment horizontal="left" vertical="top" wrapText="1"/>
    </xf>
    <xf numFmtId="0" fontId="2" fillId="0" borderId="0" xfId="5" applyFont="1"/>
    <xf numFmtId="0" fontId="2" fillId="0" borderId="0" xfId="5" applyFont="1" applyAlignment="1">
      <alignment horizontal="left" vertical="center"/>
    </xf>
    <xf numFmtId="0" fontId="11" fillId="0" borderId="0" xfId="16" applyFont="1" applyAlignment="1">
      <alignment horizontal="center" vertical="top" wrapText="1"/>
    </xf>
    <xf numFmtId="0" fontId="12" fillId="0" borderId="0" xfId="5" applyFont="1" applyAlignment="1">
      <alignment vertical="center"/>
    </xf>
    <xf numFmtId="0" fontId="13" fillId="0" borderId="0" xfId="0" applyFont="1"/>
    <xf numFmtId="0" fontId="14" fillId="0" borderId="0" xfId="13" applyFont="1" applyAlignment="1">
      <alignment horizontal="left" vertical="center" wrapText="1"/>
    </xf>
    <xf numFmtId="0" fontId="12" fillId="0" borderId="0" xfId="5" applyFont="1" applyAlignment="1">
      <alignment horizontal="center" vertical="center"/>
    </xf>
    <xf numFmtId="0" fontId="12" fillId="0" borderId="11" xfId="5" applyFont="1" applyBorder="1" applyAlignment="1">
      <alignment horizontal="center" vertical="center" wrapText="1"/>
    </xf>
    <xf numFmtId="0" fontId="12" fillId="0" borderId="12" xfId="5" applyFont="1" applyBorder="1" applyAlignment="1">
      <alignment horizontal="center" vertical="center" wrapText="1"/>
    </xf>
    <xf numFmtId="0" fontId="17" fillId="0" borderId="9" xfId="13" applyFont="1" applyBorder="1" applyAlignment="1">
      <alignment horizontal="center" vertical="top" wrapText="1"/>
    </xf>
    <xf numFmtId="0" fontId="18" fillId="0" borderId="13" xfId="13" applyFont="1" applyBorder="1" applyAlignment="1">
      <alignment vertical="top" wrapText="1"/>
    </xf>
    <xf numFmtId="0" fontId="17" fillId="0" borderId="13" xfId="13" applyFont="1" applyBorder="1" applyAlignment="1">
      <alignment horizontal="center" vertical="center" wrapText="1"/>
    </xf>
    <xf numFmtId="4" fontId="18" fillId="0" borderId="13" xfId="13" applyNumberFormat="1" applyFont="1" applyBorder="1" applyAlignment="1">
      <alignment horizontal="center" vertical="center" wrapText="1"/>
    </xf>
    <xf numFmtId="0" fontId="17" fillId="0" borderId="3" xfId="13" applyFont="1" applyBorder="1" applyAlignment="1">
      <alignment horizontal="center" vertical="top" wrapText="1"/>
    </xf>
    <xf numFmtId="0" fontId="17" fillId="0" borderId="14" xfId="13" applyFont="1" applyBorder="1" applyAlignment="1">
      <alignment vertical="top" wrapText="1"/>
    </xf>
    <xf numFmtId="0" fontId="17" fillId="0" borderId="14" xfId="13" applyFont="1" applyBorder="1" applyAlignment="1">
      <alignment horizontal="center" vertical="center" wrapText="1"/>
    </xf>
    <xf numFmtId="4" fontId="17" fillId="0" borderId="14" xfId="13" applyNumberFormat="1" applyFont="1" applyBorder="1" applyAlignment="1">
      <alignment horizontal="center" vertical="center" wrapText="1"/>
    </xf>
    <xf numFmtId="0" fontId="17" fillId="0" borderId="7" xfId="13" applyFont="1" applyBorder="1" applyAlignment="1">
      <alignment horizontal="center" vertical="center" wrapText="1"/>
    </xf>
    <xf numFmtId="0" fontId="17" fillId="0" borderId="15" xfId="13" applyFont="1" applyBorder="1" applyAlignment="1">
      <alignment vertical="center" wrapText="1"/>
    </xf>
    <xf numFmtId="0" fontId="17" fillId="0" borderId="15" xfId="13" applyFont="1" applyBorder="1" applyAlignment="1">
      <alignment horizontal="center" vertical="center" wrapText="1"/>
    </xf>
    <xf numFmtId="4" fontId="17" fillId="0" borderId="16" xfId="13" applyNumberFormat="1" applyFont="1" applyBorder="1" applyAlignment="1">
      <alignment horizontal="center" vertical="center" wrapText="1"/>
    </xf>
    <xf numFmtId="4" fontId="17" fillId="0" borderId="12" xfId="13" applyNumberFormat="1" applyFont="1" applyBorder="1" applyAlignment="1">
      <alignment horizontal="center" vertical="center" wrapText="1"/>
    </xf>
    <xf numFmtId="0" fontId="17" fillId="0" borderId="13" xfId="13" applyFont="1" applyBorder="1" applyAlignment="1">
      <alignment vertical="top" wrapText="1"/>
    </xf>
    <xf numFmtId="4" fontId="17" fillId="0" borderId="9" xfId="13" applyNumberFormat="1" applyFont="1" applyBorder="1" applyAlignment="1">
      <alignment horizontal="center" vertical="center" wrapText="1"/>
    </xf>
    <xf numFmtId="4" fontId="17" fillId="0" borderId="13" xfId="13" applyNumberFormat="1" applyFont="1" applyBorder="1" applyAlignment="1">
      <alignment horizontal="center" vertical="center" wrapText="1"/>
    </xf>
    <xf numFmtId="0" fontId="17" fillId="0" borderId="14" xfId="13" applyFont="1" applyBorder="1" applyAlignment="1">
      <alignment horizontal="center" vertical="top" wrapText="1"/>
    </xf>
    <xf numFmtId="4" fontId="17" fillId="0" borderId="3" xfId="13" applyNumberFormat="1" applyFont="1" applyBorder="1" applyAlignment="1">
      <alignment horizontal="center" vertical="top" wrapText="1"/>
    </xf>
    <xf numFmtId="4" fontId="17" fillId="0" borderId="14" xfId="13" applyNumberFormat="1" applyFont="1" applyBorder="1" applyAlignment="1">
      <alignment horizontal="center" vertical="top" wrapText="1"/>
    </xf>
    <xf numFmtId="4" fontId="19" fillId="0" borderId="14" xfId="13" applyNumberFormat="1" applyFont="1" applyBorder="1" applyAlignment="1">
      <alignment horizontal="center" vertical="top" wrapText="1"/>
    </xf>
    <xf numFmtId="0" fontId="17" fillId="0" borderId="12" xfId="13" applyFont="1" applyBorder="1" applyAlignment="1">
      <alignment horizontal="center" vertical="top" wrapText="1"/>
    </xf>
    <xf numFmtId="0" fontId="17" fillId="0" borderId="11" xfId="13" applyFont="1" applyBorder="1" applyAlignment="1">
      <alignment vertical="top" wrapText="1"/>
    </xf>
    <xf numFmtId="0" fontId="17" fillId="0" borderId="11" xfId="13" applyFont="1" applyBorder="1" applyAlignment="1">
      <alignment horizontal="center" vertical="top" wrapText="1"/>
    </xf>
    <xf numFmtId="0" fontId="17" fillId="0" borderId="7" xfId="13" applyFont="1" applyBorder="1" applyAlignment="1">
      <alignment horizontal="center" vertical="top" wrapText="1"/>
    </xf>
    <xf numFmtId="0" fontId="18" fillId="0" borderId="15" xfId="13" applyFont="1" applyBorder="1" applyAlignment="1">
      <alignment vertical="top" wrapText="1"/>
    </xf>
    <xf numFmtId="0" fontId="18" fillId="0" borderId="7" xfId="13" applyFont="1" applyBorder="1" applyAlignment="1">
      <alignment horizontal="center" vertical="top" wrapText="1"/>
    </xf>
    <xf numFmtId="4" fontId="18" fillId="0" borderId="7" xfId="13" applyNumberFormat="1" applyFont="1" applyBorder="1" applyAlignment="1">
      <alignment horizontal="center" vertical="top" wrapText="1"/>
    </xf>
    <xf numFmtId="0" fontId="17" fillId="0" borderId="4" xfId="13" applyFont="1" applyBorder="1" applyAlignment="1">
      <alignment horizontal="center" vertical="top" wrapText="1"/>
    </xf>
    <xf numFmtId="0" fontId="18" fillId="0" borderId="17" xfId="13" applyFont="1" applyBorder="1" applyAlignment="1">
      <alignment vertical="top" wrapText="1"/>
    </xf>
    <xf numFmtId="0" fontId="18" fillId="0" borderId="17" xfId="13" applyFont="1" applyBorder="1" applyAlignment="1">
      <alignment horizontal="center" vertical="top" wrapText="1"/>
    </xf>
    <xf numFmtId="4" fontId="20" fillId="0" borderId="4" xfId="13" applyNumberFormat="1" applyFont="1" applyBorder="1" applyAlignment="1">
      <alignment horizontal="center" vertical="top" wrapText="1"/>
    </xf>
    <xf numFmtId="4" fontId="20" fillId="0" borderId="17" xfId="13" applyNumberFormat="1" applyFont="1" applyBorder="1" applyAlignment="1">
      <alignment horizontal="center" vertical="top" wrapText="1"/>
    </xf>
    <xf numFmtId="0" fontId="17" fillId="0" borderId="5" xfId="13" applyFont="1" applyBorder="1" applyAlignment="1">
      <alignment horizontal="center" vertical="top" wrapText="1"/>
    </xf>
    <xf numFmtId="0" fontId="17" fillId="0" borderId="18" xfId="13" applyFont="1" applyBorder="1" applyAlignment="1">
      <alignment vertical="top" wrapText="1"/>
    </xf>
    <xf numFmtId="0" fontId="17" fillId="0" borderId="18" xfId="13" applyFont="1" applyBorder="1" applyAlignment="1">
      <alignment horizontal="center" vertical="top" wrapText="1"/>
    </xf>
    <xf numFmtId="165" fontId="17" fillId="0" borderId="18" xfId="12" applyNumberFormat="1" applyFont="1" applyFill="1" applyBorder="1" applyAlignment="1">
      <alignment horizontal="center" vertical="top" wrapText="1"/>
    </xf>
    <xf numFmtId="4" fontId="17" fillId="0" borderId="18" xfId="14" applyNumberFormat="1" applyFont="1" applyFill="1" applyBorder="1" applyAlignment="1">
      <alignment horizontal="center" vertical="top" wrapText="1"/>
    </xf>
    <xf numFmtId="0" fontId="17" fillId="0" borderId="15" xfId="13" applyFont="1" applyBorder="1" applyAlignment="1">
      <alignment vertical="top" wrapText="1"/>
    </xf>
    <xf numFmtId="0" fontId="17" fillId="0" borderId="15" xfId="13" applyFont="1" applyBorder="1" applyAlignment="1">
      <alignment horizontal="center" vertical="top" wrapText="1"/>
    </xf>
    <xf numFmtId="4" fontId="19" fillId="0" borderId="17" xfId="13" applyNumberFormat="1" applyFont="1" applyBorder="1" applyAlignment="1">
      <alignment horizontal="center" vertical="center" wrapText="1"/>
    </xf>
    <xf numFmtId="4" fontId="19" fillId="0" borderId="1" xfId="13" applyNumberFormat="1" applyFont="1" applyBorder="1" applyAlignment="1">
      <alignment horizontal="center" vertical="center" wrapText="1"/>
    </xf>
    <xf numFmtId="4" fontId="19" fillId="0" borderId="10" xfId="13" applyNumberFormat="1" applyFont="1" applyBorder="1" applyAlignment="1">
      <alignment horizontal="center" vertical="center" wrapText="1"/>
    </xf>
    <xf numFmtId="4" fontId="19" fillId="0" borderId="13" xfId="13" applyNumberFormat="1" applyFont="1" applyBorder="1" applyAlignment="1">
      <alignment horizontal="center" vertical="center" wrapText="1"/>
    </xf>
    <xf numFmtId="0" fontId="17" fillId="0" borderId="12" xfId="13" applyFont="1" applyBorder="1" applyAlignment="1">
      <alignment horizontal="center" vertical="center" wrapText="1"/>
    </xf>
    <xf numFmtId="0" fontId="17" fillId="0" borderId="11" xfId="13" applyFont="1" applyBorder="1" applyAlignment="1">
      <alignment vertical="center" wrapText="1"/>
    </xf>
    <xf numFmtId="0" fontId="17" fillId="0" borderId="11" xfId="13" applyFont="1" applyBorder="1" applyAlignment="1">
      <alignment horizontal="center" vertical="center" wrapText="1"/>
    </xf>
    <xf numFmtId="4" fontId="17" fillId="0" borderId="19" xfId="14" applyNumberFormat="1" applyFont="1" applyFill="1" applyBorder="1" applyAlignment="1">
      <alignment horizontal="center" vertical="center" wrapText="1"/>
    </xf>
    <xf numFmtId="0" fontId="17" fillId="0" borderId="1" xfId="13" applyFont="1" applyBorder="1" applyAlignment="1">
      <alignment horizontal="center" vertical="top" wrapText="1"/>
    </xf>
    <xf numFmtId="0" fontId="18" fillId="0" borderId="10" xfId="13" applyFont="1" applyBorder="1" applyAlignment="1">
      <alignment vertical="top" wrapText="1"/>
    </xf>
    <xf numFmtId="0" fontId="18" fillId="0" borderId="10" xfId="13" applyFont="1" applyBorder="1" applyAlignment="1">
      <alignment horizontal="center" vertical="center" wrapText="1"/>
    </xf>
    <xf numFmtId="4" fontId="18" fillId="0" borderId="10" xfId="13" applyNumberFormat="1" applyFont="1" applyBorder="1" applyAlignment="1">
      <alignment horizontal="center" vertical="center" wrapText="1"/>
    </xf>
    <xf numFmtId="0" fontId="17" fillId="0" borderId="2" xfId="13" applyFont="1" applyBorder="1" applyAlignment="1">
      <alignment horizontal="center" vertical="top" wrapText="1"/>
    </xf>
    <xf numFmtId="0" fontId="17" fillId="0" borderId="19" xfId="13" applyFont="1" applyBorder="1" applyAlignment="1">
      <alignment vertical="top" wrapText="1"/>
    </xf>
    <xf numFmtId="0" fontId="17" fillId="0" borderId="19" xfId="13" applyFont="1" applyBorder="1" applyAlignment="1">
      <alignment horizontal="center" vertical="center" wrapText="1"/>
    </xf>
    <xf numFmtId="4" fontId="19" fillId="0" borderId="19" xfId="5" applyNumberFormat="1" applyFont="1" applyBorder="1" applyAlignment="1">
      <alignment horizontal="center" vertical="center" wrapText="1"/>
    </xf>
    <xf numFmtId="0" fontId="17" fillId="2" borderId="20" xfId="13" applyFont="1" applyFill="1" applyBorder="1" applyAlignment="1">
      <alignment horizontal="center" vertical="top" wrapText="1"/>
    </xf>
    <xf numFmtId="0" fontId="17" fillId="2" borderId="21" xfId="13" applyFont="1" applyFill="1" applyBorder="1" applyAlignment="1">
      <alignment vertical="top" wrapText="1"/>
    </xf>
    <xf numFmtId="167" fontId="21" fillId="2" borderId="21" xfId="13" applyNumberFormat="1" applyFont="1" applyFill="1" applyBorder="1" applyAlignment="1">
      <alignment horizontal="center" vertical="top" wrapText="1"/>
    </xf>
    <xf numFmtId="4" fontId="19" fillId="0" borderId="14" xfId="5" applyNumberFormat="1" applyFont="1" applyBorder="1" applyAlignment="1">
      <alignment horizontal="center" vertical="top" wrapText="1"/>
    </xf>
    <xf numFmtId="4" fontId="17" fillId="2" borderId="21" xfId="13" applyNumberFormat="1" applyFont="1" applyFill="1" applyBorder="1" applyAlignment="1">
      <alignment horizontal="center" vertical="top" wrapText="1"/>
    </xf>
    <xf numFmtId="0" fontId="17" fillId="0" borderId="22" xfId="13" applyFont="1" applyBorder="1" applyAlignment="1">
      <alignment horizontal="center" vertical="top" wrapText="1"/>
    </xf>
    <xf numFmtId="0" fontId="17" fillId="0" borderId="23" xfId="13" applyFont="1" applyBorder="1" applyAlignment="1">
      <alignment vertical="top" wrapText="1"/>
    </xf>
    <xf numFmtId="10" fontId="21" fillId="0" borderId="22" xfId="14" applyNumberFormat="1" applyFont="1" applyBorder="1" applyAlignment="1">
      <alignment horizontal="center" vertical="top" wrapText="1"/>
    </xf>
    <xf numFmtId="4" fontId="17" fillId="0" borderId="22" xfId="14" applyNumberFormat="1" applyFont="1" applyBorder="1" applyAlignment="1">
      <alignment horizontal="center" vertical="top" wrapText="1"/>
    </xf>
    <xf numFmtId="4" fontId="17" fillId="0" borderId="15" xfId="14" applyNumberFormat="1" applyFont="1" applyBorder="1" applyAlignment="1">
      <alignment horizontal="center" vertical="top" wrapText="1"/>
    </xf>
    <xf numFmtId="4" fontId="17" fillId="0" borderId="3" xfId="14" applyNumberFormat="1" applyFont="1" applyBorder="1" applyAlignment="1">
      <alignment horizontal="center" vertical="top" wrapText="1"/>
    </xf>
    <xf numFmtId="4" fontId="17" fillId="0" borderId="14" xfId="14" applyNumberFormat="1" applyFont="1" applyBorder="1" applyAlignment="1">
      <alignment horizontal="center" vertical="top" wrapText="1"/>
    </xf>
    <xf numFmtId="0" fontId="17" fillId="2" borderId="24" xfId="13" applyFont="1" applyFill="1" applyBorder="1" applyAlignment="1">
      <alignment horizontal="center" vertical="top" wrapText="1"/>
    </xf>
    <xf numFmtId="0" fontId="17" fillId="2" borderId="25" xfId="13" applyFont="1" applyFill="1" applyBorder="1" applyAlignment="1">
      <alignment vertical="top" wrapText="1"/>
    </xf>
    <xf numFmtId="167" fontId="21" fillId="2" borderId="25" xfId="13" applyNumberFormat="1" applyFont="1" applyFill="1" applyBorder="1" applyAlignment="1">
      <alignment horizontal="center" vertical="top" wrapText="1"/>
    </xf>
    <xf numFmtId="4" fontId="19" fillId="0" borderId="25" xfId="5" applyNumberFormat="1" applyFont="1" applyBorder="1" applyAlignment="1">
      <alignment horizontal="center" vertical="top" wrapText="1"/>
    </xf>
    <xf numFmtId="4" fontId="17" fillId="2" borderId="25" xfId="13" applyNumberFormat="1" applyFont="1" applyFill="1" applyBorder="1" applyAlignment="1">
      <alignment horizontal="center" vertical="top" wrapText="1"/>
    </xf>
    <xf numFmtId="10" fontId="21" fillId="0" borderId="3" xfId="14" applyNumberFormat="1" applyFont="1" applyBorder="1" applyAlignment="1">
      <alignment horizontal="center" vertical="top" wrapText="1"/>
    </xf>
    <xf numFmtId="4" fontId="19" fillId="0" borderId="19" xfId="5" applyNumberFormat="1" applyFont="1" applyBorder="1" applyAlignment="1">
      <alignment horizontal="center" vertical="top" wrapText="1"/>
    </xf>
    <xf numFmtId="0" fontId="17" fillId="0" borderId="24" xfId="13" applyFont="1" applyBorder="1" applyAlignment="1">
      <alignment horizontal="center" vertical="top" wrapText="1"/>
    </xf>
    <xf numFmtId="0" fontId="17" fillId="0" borderId="25" xfId="13" applyFont="1" applyBorder="1" applyAlignment="1">
      <alignment vertical="top" wrapText="1"/>
    </xf>
    <xf numFmtId="0" fontId="17" fillId="0" borderId="25" xfId="13" applyFont="1" applyBorder="1" applyAlignment="1">
      <alignment horizontal="center" vertical="top" wrapText="1"/>
    </xf>
    <xf numFmtId="4" fontId="19" fillId="0" borderId="25" xfId="5" applyNumberFormat="1" applyFont="1" applyBorder="1" applyAlignment="1">
      <alignment horizontal="center" vertical="center" wrapText="1"/>
    </xf>
    <xf numFmtId="166" fontId="17" fillId="0" borderId="25" xfId="13" applyNumberFormat="1" applyFont="1" applyBorder="1" applyAlignment="1">
      <alignment horizontal="center" vertical="center" wrapText="1"/>
    </xf>
    <xf numFmtId="4" fontId="17" fillId="0" borderId="25" xfId="13" applyNumberFormat="1" applyFont="1" applyBorder="1" applyAlignment="1">
      <alignment horizontal="center" vertical="center" wrapText="1"/>
    </xf>
    <xf numFmtId="0" fontId="18" fillId="0" borderId="1" xfId="13" applyFont="1" applyBorder="1" applyAlignment="1">
      <alignment horizontal="center" vertical="top" wrapText="1"/>
    </xf>
    <xf numFmtId="0" fontId="17" fillId="0" borderId="10" xfId="13" applyFont="1" applyBorder="1" applyAlignment="1">
      <alignment horizontal="center" vertical="center" wrapText="1"/>
    </xf>
    <xf numFmtId="4" fontId="20" fillId="0" borderId="10" xfId="13" applyNumberFormat="1" applyFont="1" applyBorder="1" applyAlignment="1">
      <alignment horizontal="center" vertical="center" wrapText="1"/>
    </xf>
    <xf numFmtId="167" fontId="21" fillId="0" borderId="19" xfId="13" applyNumberFormat="1" applyFont="1" applyBorder="1" applyAlignment="1">
      <alignment horizontal="center" vertical="top" wrapText="1"/>
    </xf>
    <xf numFmtId="4" fontId="19" fillId="0" borderId="19" xfId="13" applyNumberFormat="1" applyFont="1" applyBorder="1" applyAlignment="1">
      <alignment horizontal="center" vertical="top" wrapText="1"/>
    </xf>
    <xf numFmtId="4" fontId="17" fillId="0" borderId="19" xfId="13" applyNumberFormat="1" applyFont="1" applyBorder="1" applyAlignment="1">
      <alignment horizontal="center" vertical="top" wrapText="1"/>
    </xf>
    <xf numFmtId="10" fontId="21" fillId="0" borderId="2" xfId="14" applyNumberFormat="1" applyFont="1" applyFill="1" applyBorder="1" applyAlignment="1">
      <alignment horizontal="center" vertical="top" wrapText="1"/>
    </xf>
    <xf numFmtId="4" fontId="19" fillId="0" borderId="2" xfId="14" applyNumberFormat="1" applyFont="1" applyFill="1" applyBorder="1" applyAlignment="1">
      <alignment horizontal="center" vertical="top" wrapText="1"/>
    </xf>
    <xf numFmtId="4" fontId="17" fillId="0" borderId="2" xfId="14" applyNumberFormat="1" applyFont="1" applyFill="1" applyBorder="1" applyAlignment="1">
      <alignment horizontal="center" vertical="top" wrapText="1"/>
    </xf>
    <xf numFmtId="4" fontId="19" fillId="0" borderId="15" xfId="14" applyNumberFormat="1" applyFont="1" applyFill="1" applyBorder="1" applyAlignment="1">
      <alignment horizontal="center" vertical="top" wrapText="1"/>
    </xf>
    <xf numFmtId="4" fontId="17" fillId="0" borderId="15" xfId="14" applyNumberFormat="1" applyFont="1" applyFill="1" applyBorder="1" applyAlignment="1">
      <alignment horizontal="center" vertical="top" wrapText="1"/>
    </xf>
    <xf numFmtId="4" fontId="19" fillId="0" borderId="14" xfId="14" applyNumberFormat="1" applyFont="1" applyFill="1" applyBorder="1" applyAlignment="1">
      <alignment horizontal="center" vertical="top" wrapText="1"/>
    </xf>
    <xf numFmtId="4" fontId="17" fillId="0" borderId="14" xfId="14" applyNumberFormat="1" applyFont="1" applyFill="1" applyBorder="1" applyAlignment="1">
      <alignment horizontal="center" vertical="top" wrapText="1"/>
    </xf>
    <xf numFmtId="167" fontId="21" fillId="0" borderId="25" xfId="13" applyNumberFormat="1" applyFont="1" applyBorder="1" applyAlignment="1">
      <alignment horizontal="center" vertical="top" wrapText="1"/>
    </xf>
    <xf numFmtId="4" fontId="19" fillId="0" borderId="25" xfId="13" applyNumberFormat="1" applyFont="1" applyBorder="1" applyAlignment="1">
      <alignment horizontal="center" vertical="top" wrapText="1"/>
    </xf>
    <xf numFmtId="4" fontId="17" fillId="0" borderId="25" xfId="13" applyNumberFormat="1" applyFont="1" applyBorder="1" applyAlignment="1">
      <alignment horizontal="center" vertical="top" wrapText="1"/>
    </xf>
    <xf numFmtId="10" fontId="21" fillId="0" borderId="3" xfId="14" applyNumberFormat="1" applyFont="1" applyFill="1" applyBorder="1" applyAlignment="1">
      <alignment horizontal="center" vertical="top" wrapText="1"/>
    </xf>
    <xf numFmtId="4" fontId="19" fillId="0" borderId="3" xfId="14" applyNumberFormat="1" applyFont="1" applyFill="1" applyBorder="1" applyAlignment="1">
      <alignment horizontal="center" vertical="top" wrapText="1"/>
    </xf>
    <xf numFmtId="4" fontId="17" fillId="0" borderId="3" xfId="14" applyNumberFormat="1" applyFont="1" applyFill="1" applyBorder="1" applyAlignment="1">
      <alignment horizontal="center" vertical="top" wrapText="1"/>
    </xf>
    <xf numFmtId="10" fontId="17" fillId="0" borderId="3" xfId="14" applyNumberFormat="1" applyFont="1" applyFill="1" applyBorder="1" applyAlignment="1">
      <alignment horizontal="center" vertical="top" wrapText="1"/>
    </xf>
    <xf numFmtId="4" fontId="18" fillId="0" borderId="14" xfId="13" applyNumberFormat="1" applyFont="1" applyBorder="1" applyAlignment="1">
      <alignment horizontal="center" vertical="center" wrapText="1"/>
    </xf>
    <xf numFmtId="4" fontId="17" fillId="0" borderId="15" xfId="14" applyNumberFormat="1" applyFont="1" applyFill="1" applyBorder="1" applyAlignment="1">
      <alignment horizontal="center" vertical="center" wrapText="1"/>
    </xf>
    <xf numFmtId="4" fontId="17" fillId="0" borderId="14" xfId="14" applyNumberFormat="1" applyFont="1" applyFill="1" applyBorder="1" applyAlignment="1">
      <alignment horizontal="center" vertical="center" wrapText="1"/>
    </xf>
    <xf numFmtId="166" fontId="17" fillId="0" borderId="15" xfId="14" applyNumberFormat="1" applyFont="1" applyFill="1" applyBorder="1" applyAlignment="1">
      <alignment horizontal="center" vertical="top" wrapText="1"/>
    </xf>
    <xf numFmtId="167" fontId="21" fillId="0" borderId="14" xfId="13" applyNumberFormat="1" applyFont="1" applyBorder="1" applyAlignment="1">
      <alignment horizontal="center" vertical="top" wrapText="1"/>
    </xf>
    <xf numFmtId="10" fontId="17" fillId="0" borderId="2" xfId="14" applyNumberFormat="1" applyFont="1" applyFill="1" applyBorder="1" applyAlignment="1">
      <alignment horizontal="center" vertical="top" wrapText="1"/>
    </xf>
    <xf numFmtId="0" fontId="18" fillId="0" borderId="14" xfId="13" applyFont="1" applyBorder="1" applyAlignment="1">
      <alignment horizontal="center" vertical="center" wrapText="1"/>
    </xf>
    <xf numFmtId="166" fontId="18" fillId="0" borderId="14" xfId="13" applyNumberFormat="1" applyFont="1" applyBorder="1" applyAlignment="1">
      <alignment horizontal="center" vertical="center" wrapText="1"/>
    </xf>
    <xf numFmtId="166" fontId="19" fillId="0" borderId="25" xfId="13" applyNumberFormat="1" applyFont="1" applyBorder="1" applyAlignment="1">
      <alignment horizontal="center" vertical="top" wrapText="1"/>
    </xf>
    <xf numFmtId="0" fontId="18" fillId="0" borderId="4" xfId="13" applyFont="1" applyBorder="1" applyAlignment="1">
      <alignment horizontal="center" vertical="top" wrapText="1"/>
    </xf>
    <xf numFmtId="167" fontId="23" fillId="0" borderId="17" xfId="13" applyNumberFormat="1" applyFont="1" applyBorder="1" applyAlignment="1">
      <alignment horizontal="center" vertical="center" wrapText="1"/>
    </xf>
    <xf numFmtId="2" fontId="18" fillId="0" borderId="4" xfId="13" applyNumberFormat="1" applyFont="1" applyBorder="1" applyAlignment="1">
      <alignment horizontal="center" vertical="center" wrapText="1"/>
    </xf>
    <xf numFmtId="2" fontId="18" fillId="0" borderId="17" xfId="13" applyNumberFormat="1" applyFont="1" applyBorder="1" applyAlignment="1">
      <alignment horizontal="center" vertical="center" wrapText="1"/>
    </xf>
    <xf numFmtId="2" fontId="17" fillId="0" borderId="14" xfId="14" applyNumberFormat="1" applyFont="1" applyFill="1" applyBorder="1" applyAlignment="1">
      <alignment horizontal="center" vertical="top" wrapText="1"/>
    </xf>
    <xf numFmtId="2" fontId="17" fillId="0" borderId="3" xfId="14" applyNumberFormat="1" applyFont="1" applyFill="1" applyBorder="1" applyAlignment="1">
      <alignment horizontal="center" vertical="top" wrapText="1"/>
    </xf>
    <xf numFmtId="2" fontId="17" fillId="0" borderId="11" xfId="14" applyNumberFormat="1" applyFont="1" applyFill="1" applyBorder="1" applyAlignment="1">
      <alignment horizontal="center" vertical="center" wrapText="1"/>
    </xf>
    <xf numFmtId="0" fontId="17" fillId="0" borderId="17" xfId="13" applyFont="1" applyBorder="1" applyAlignment="1">
      <alignment vertical="top" wrapText="1"/>
    </xf>
    <xf numFmtId="167" fontId="21" fillId="0" borderId="17" xfId="13" applyNumberFormat="1" applyFont="1" applyBorder="1" applyAlignment="1">
      <alignment horizontal="center" vertical="center" wrapText="1"/>
    </xf>
    <xf numFmtId="2" fontId="17" fillId="0" borderId="4" xfId="13" applyNumberFormat="1" applyFont="1" applyBorder="1" applyAlignment="1">
      <alignment horizontal="center" vertical="center" wrapText="1"/>
    </xf>
    <xf numFmtId="2" fontId="17" fillId="0" borderId="17" xfId="13" applyNumberFormat="1" applyFont="1" applyBorder="1" applyAlignment="1">
      <alignment horizontal="center" vertical="center" wrapText="1"/>
    </xf>
    <xf numFmtId="164" fontId="17" fillId="0" borderId="17" xfId="13" applyNumberFormat="1" applyFont="1" applyBorder="1" applyAlignment="1">
      <alignment horizontal="center" vertical="center" wrapText="1"/>
    </xf>
    <xf numFmtId="166" fontId="13" fillId="0" borderId="14" xfId="15" applyNumberFormat="1" applyFont="1" applyFill="1" applyBorder="1" applyAlignment="1">
      <alignment horizontal="center" vertical="center" wrapText="1"/>
    </xf>
    <xf numFmtId="2" fontId="19" fillId="0" borderId="14" xfId="13" applyNumberFormat="1" applyFont="1" applyBorder="1" applyAlignment="1">
      <alignment horizontal="center" vertical="top" wrapText="1"/>
    </xf>
    <xf numFmtId="4" fontId="13" fillId="0" borderId="14" xfId="15" applyNumberFormat="1" applyFont="1" applyFill="1" applyBorder="1" applyAlignment="1">
      <alignment horizontal="center" vertical="center" wrapText="1"/>
    </xf>
    <xf numFmtId="2" fontId="19" fillId="0" borderId="14" xfId="13" applyNumberFormat="1" applyFont="1" applyBorder="1" applyAlignment="1">
      <alignment horizontal="center" vertical="center" wrapText="1"/>
    </xf>
    <xf numFmtId="2" fontId="17" fillId="0" borderId="14" xfId="14" applyNumberFormat="1" applyFont="1" applyFill="1" applyBorder="1" applyAlignment="1">
      <alignment horizontal="center" vertical="center" wrapText="1"/>
    </xf>
    <xf numFmtId="166" fontId="13" fillId="0" borderId="11" xfId="15" applyNumberFormat="1" applyFont="1" applyFill="1" applyBorder="1" applyAlignment="1">
      <alignment horizontal="center" vertical="center" wrapText="1"/>
    </xf>
    <xf numFmtId="2" fontId="19" fillId="0" borderId="11" xfId="13" applyNumberFormat="1" applyFont="1" applyBorder="1" applyAlignment="1">
      <alignment horizontal="center" vertical="center" wrapText="1"/>
    </xf>
    <xf numFmtId="2" fontId="19" fillId="0" borderId="3" xfId="14" applyNumberFormat="1" applyFont="1" applyFill="1" applyBorder="1" applyAlignment="1">
      <alignment horizontal="center" vertical="top" wrapText="1"/>
    </xf>
    <xf numFmtId="2" fontId="19" fillId="0" borderId="14" xfId="14" applyNumberFormat="1" applyFont="1" applyFill="1" applyBorder="1" applyAlignment="1">
      <alignment horizontal="center" vertical="top" wrapText="1"/>
    </xf>
    <xf numFmtId="2" fontId="19" fillId="0" borderId="12" xfId="14" applyNumberFormat="1" applyFont="1" applyFill="1" applyBorder="1" applyAlignment="1">
      <alignment horizontal="center" vertical="center" wrapText="1"/>
    </xf>
    <xf numFmtId="2" fontId="19" fillId="0" borderId="11" xfId="14" applyNumberFormat="1" applyFont="1" applyFill="1" applyBorder="1" applyAlignment="1">
      <alignment horizontal="center" vertical="center" wrapText="1"/>
    </xf>
    <xf numFmtId="0" fontId="11" fillId="0" borderId="0" xfId="16" applyFont="1" applyAlignment="1">
      <alignment horizontal="left" vertical="center" wrapText="1"/>
    </xf>
    <xf numFmtId="0" fontId="11" fillId="0" borderId="0" xfId="17" applyFont="1"/>
    <xf numFmtId="0" fontId="2" fillId="0" borderId="0" xfId="5" applyFont="1" applyAlignment="1">
      <alignment horizontal="center" vertical="center"/>
    </xf>
    <xf numFmtId="0" fontId="11" fillId="0" borderId="0" xfId="13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5" applyFont="1" applyAlignment="1">
      <alignment horizontal="left" vertical="center"/>
    </xf>
    <xf numFmtId="0" fontId="14" fillId="0" borderId="0" xfId="13" applyFont="1" applyAlignment="1">
      <alignment horizontal="left" vertical="center" wrapText="1"/>
    </xf>
    <xf numFmtId="0" fontId="15" fillId="0" borderId="0" xfId="5" applyFont="1" applyAlignment="1">
      <alignment horizontal="center" vertical="center"/>
    </xf>
    <xf numFmtId="0" fontId="11" fillId="0" borderId="0" xfId="16" applyFont="1" applyAlignment="1">
      <alignment horizontal="center" vertical="top" wrapText="1"/>
    </xf>
    <xf numFmtId="0" fontId="11" fillId="0" borderId="0" xfId="16" applyFont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4" xfId="5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 wrapText="1"/>
    </xf>
    <xf numFmtId="0" fontId="12" fillId="0" borderId="12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top" wrapText="1"/>
    </xf>
    <xf numFmtId="0" fontId="12" fillId="0" borderId="7" xfId="5" applyFont="1" applyBorder="1" applyAlignment="1">
      <alignment horizontal="center" vertical="top" wrapText="1"/>
    </xf>
    <xf numFmtId="0" fontId="12" fillId="0" borderId="12" xfId="5" applyFont="1" applyBorder="1" applyAlignment="1">
      <alignment horizontal="center" vertical="top" wrapText="1"/>
    </xf>
    <xf numFmtId="0" fontId="13" fillId="0" borderId="4" xfId="5" applyFont="1" applyBorder="1" applyAlignment="1">
      <alignment horizontal="center" vertical="top" wrapText="1"/>
    </xf>
    <xf numFmtId="0" fontId="12" fillId="0" borderId="6" xfId="5" applyFont="1" applyBorder="1" applyAlignment="1">
      <alignment horizontal="center" vertical="center" wrapText="1"/>
    </xf>
    <xf numFmtId="0" fontId="12" fillId="0" borderId="8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</cellXfs>
  <cellStyles count="18">
    <cellStyle name="Excel Built-in Excel Built-in Explanatory Text" xfId="1"/>
    <cellStyle name="Excel Built-in Normal" xfId="2"/>
    <cellStyle name="Звичайний 3" xfId="17"/>
    <cellStyle name="Обычный" xfId="0" builtinId="0"/>
    <cellStyle name="Обычный 11" xfId="13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4" xfId="8"/>
    <cellStyle name="Обычный 4 2" xfId="16"/>
    <cellStyle name="Процентный" xfId="12" builtinId="5"/>
    <cellStyle name="Процентный 2" xfId="9"/>
    <cellStyle name="Процентный 3" xfId="10"/>
    <cellStyle name="Процентный 4" xfId="11"/>
    <cellStyle name="Процентный 7" xfId="15"/>
    <cellStyle name="Процентный 7 2" xfId="14"/>
  </cellStyles>
  <dxfs count="0"/>
  <tableStyles count="0" defaultTableStyle="TableStyleMedium2" defaultPivotStyle="PivotStyleLight16"/>
  <colors>
    <mruColors>
      <color rgb="FFFD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60;&#1055;%202018\&#1056;&#1072;&#1089;&#1095;&#1077;&#1090;\&#1055;&#1060;&#1055;2021\&#1056;&#1110;&#1096;&#1077;&#1085;&#1085;&#1103;%202021\&#1064;&#1040;&#1041;&#1051;&#1054;&#1053;%20&#1050;&#1086;&#1088;&#1080;&#1089;&#1085;&#1080;&#1081;%20&#1074;&#1110;&#1076;&#1087;&#1091;&#1089;&#1082;_20.10.2020%20-%20&#1073;&#1077;&#1079;%20&#1060;&#1077;&#1083;&#1082;.&#1042;&#1086;&#1082;&#1079;&#1072;&#1083;.&#1050;&#1110;&#1088;&#1086;&#1074;&#1072;47%20-&#1092;&#1072;&#1082;&#1090;%202020%20-%2029.12.2020%20-%20112%20-%20&#1082;&#1086;&#1087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 змін"/>
      <sheetName val="Відпуск"/>
      <sheetName val="Додаток 5."/>
      <sheetName val="Додаток2 Розг."/>
      <sheetName val="Додатки 2 САО"/>
      <sheetName val="Додаток2 ФТРАНС"/>
      <sheetName val="Зведений баланс"/>
      <sheetName val="Зведений баланс ЦТП"/>
      <sheetName val="Баланс САО"/>
      <sheetName val="Баланс 7 та 8"/>
      <sheetName val="Баланс 7 та 8 ="/>
      <sheetName val="Коеф"/>
      <sheetName val="Баланс Фтранс"/>
      <sheetName val="Аркуш1"/>
      <sheetName val="Корисний м2"/>
      <sheetName val="Q max"/>
      <sheetName val="ФАКТ ГВП Бюджет"/>
      <sheetName val="Факт ГВП населення"/>
      <sheetName val="Додаток 2000 р."/>
      <sheetName val="Послуга М3"/>
      <sheetName val="МЗК"/>
      <sheetName val="Q"/>
      <sheetName val="Qцтп"/>
      <sheetName val="ДСТУ"/>
      <sheetName val="Списки"/>
      <sheetName val="Q max (факт)"/>
      <sheetName val="Q факт 2 та 3"/>
      <sheetName val="МЗК база"/>
      <sheetName val="СНИП82+КТМ"/>
      <sheetName val="t ДСТУ"/>
      <sheetName val="дати ОП МОП"/>
      <sheetName val="2 Корисний дсту"/>
      <sheetName val="Послуга Д2_ реєстр"/>
      <sheetName val="ПОСЛУГА ОП"/>
      <sheetName val=" послуга ГВП 1"/>
      <sheetName val="послуга 2 3"/>
      <sheetName val="Лист1"/>
      <sheetName val="Отчет о совместимости"/>
      <sheetName val="Лист2"/>
    </sheetNames>
    <sheetDataSet>
      <sheetData sheetId="0"/>
      <sheetData sheetId="1"/>
      <sheetData sheetId="2"/>
      <sheetData sheetId="3"/>
      <sheetData sheetId="4"/>
      <sheetData sheetId="5">
        <row r="36">
          <cell r="E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</sheetData>
      <sheetData sheetId="6">
        <row r="830">
          <cell r="E830">
            <v>35629.190000000017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4"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8"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42"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7"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57"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9"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</sheetData>
      <sheetData sheetId="13"/>
      <sheetData sheetId="14"/>
      <sheetData sheetId="15">
        <row r="315">
          <cell r="M315">
            <v>0</v>
          </cell>
        </row>
        <row r="812">
          <cell r="N812">
            <v>8.104918430851189</v>
          </cell>
        </row>
        <row r="814">
          <cell r="M81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G2" t="str">
            <v>КП "Броваритепловодоенергія"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9"/>
  <sheetViews>
    <sheetView tabSelected="1" zoomScale="80" zoomScaleNormal="80" workbookViewId="0">
      <selection activeCell="N2" sqref="N2:Q2"/>
    </sheetView>
  </sheetViews>
  <sheetFormatPr defaultRowHeight="15" x14ac:dyDescent="0.25"/>
  <cols>
    <col min="1" max="1" width="11.28515625" style="9" customWidth="1"/>
    <col min="2" max="2" width="47.85546875" style="9" customWidth="1"/>
    <col min="3" max="3" width="11" style="9" customWidth="1"/>
    <col min="4" max="4" width="13.28515625" style="9" customWidth="1"/>
    <col min="5" max="5" width="12.28515625" style="9" customWidth="1"/>
    <col min="6" max="6" width="12.42578125" style="9" customWidth="1"/>
    <col min="7" max="7" width="11" style="9" customWidth="1"/>
    <col min="8" max="8" width="10.7109375" style="9" customWidth="1"/>
    <col min="9" max="9" width="11.28515625" style="9" customWidth="1"/>
    <col min="10" max="10" width="10.42578125" style="9" customWidth="1"/>
    <col min="11" max="15" width="9.140625" style="9"/>
    <col min="16" max="16" width="10.42578125" style="9" customWidth="1"/>
    <col min="17" max="17" width="11.28515625" style="9" customWidth="1"/>
    <col min="18" max="18" width="12.140625" style="9" customWidth="1"/>
    <col min="19" max="16384" width="9.140625" style="9"/>
  </cols>
  <sheetData>
    <row r="1" spans="1:18" ht="21" customHeight="1" x14ac:dyDescent="0.3">
      <c r="A1" s="1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6" t="s">
        <v>2</v>
      </c>
      <c r="O1" s="8"/>
      <c r="P1" s="8"/>
      <c r="Q1" s="8"/>
      <c r="R1" s="8"/>
    </row>
    <row r="2" spans="1:18" ht="85.5" customHeight="1" x14ac:dyDescent="0.25">
      <c r="A2" s="2"/>
      <c r="B2" s="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49" t="s">
        <v>129</v>
      </c>
      <c r="O2" s="150"/>
      <c r="P2" s="150"/>
      <c r="Q2" s="150"/>
      <c r="R2" s="8"/>
    </row>
    <row r="3" spans="1:18" ht="18.75" x14ac:dyDescent="0.25">
      <c r="A3" s="151"/>
      <c r="B3" s="15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52"/>
      <c r="O3" s="150"/>
      <c r="P3" s="150"/>
      <c r="Q3" s="150"/>
      <c r="R3" s="8"/>
    </row>
    <row r="4" spans="1:18" ht="18.75" hidden="1" x14ac:dyDescent="0.25">
      <c r="A4" s="6"/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/>
      <c r="P4" s="10"/>
      <c r="Q4" s="10"/>
      <c r="R4" s="10"/>
    </row>
    <row r="5" spans="1:18" ht="18.75" hidden="1" x14ac:dyDescent="0.25">
      <c r="A5" s="6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"/>
      <c r="P5" s="10"/>
      <c r="Q5" s="10"/>
      <c r="R5" s="10"/>
    </row>
    <row r="6" spans="1:18" ht="20.25" hidden="1" x14ac:dyDescent="0.25">
      <c r="A6" s="151"/>
      <c r="B6" s="15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4"/>
      <c r="P6" s="8"/>
      <c r="Q6" s="8"/>
      <c r="R6" s="8"/>
    </row>
    <row r="7" spans="1:18" ht="20.25" hidden="1" x14ac:dyDescent="0.3">
      <c r="A7" s="5"/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3"/>
      <c r="O7" s="8"/>
      <c r="P7" s="8"/>
      <c r="Q7" s="8"/>
      <c r="R7" s="8"/>
    </row>
    <row r="8" spans="1:18" ht="18.75" hidden="1" x14ac:dyDescent="0.3">
      <c r="A8" s="5"/>
      <c r="B8" s="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8.75" x14ac:dyDescent="0.25">
      <c r="A9" s="153" t="s">
        <v>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</row>
    <row r="10" spans="1:18" ht="18.75" x14ac:dyDescent="0.25">
      <c r="A10" s="148" t="s">
        <v>126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</row>
    <row r="11" spans="1:18" ht="18.75" x14ac:dyDescent="0.25">
      <c r="A11" s="156" t="s">
        <v>88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</row>
    <row r="12" spans="1:18" x14ac:dyDescent="0.25">
      <c r="A12" s="157" t="s">
        <v>4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spans="1:18" ht="15.75" thickBot="1" x14ac:dyDescent="0.3">
      <c r="A13" s="1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5.75" thickBot="1" x14ac:dyDescent="0.3">
      <c r="A14" s="158" t="s">
        <v>0</v>
      </c>
      <c r="B14" s="161" t="s">
        <v>5</v>
      </c>
      <c r="C14" s="161" t="s">
        <v>6</v>
      </c>
      <c r="D14" s="164" t="s">
        <v>7</v>
      </c>
      <c r="E14" s="161" t="s">
        <v>8</v>
      </c>
      <c r="F14" s="164" t="s">
        <v>89</v>
      </c>
      <c r="G14" s="165" t="s">
        <v>9</v>
      </c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7"/>
    </row>
    <row r="15" spans="1:18" ht="15.75" thickBot="1" x14ac:dyDescent="0.3">
      <c r="A15" s="159"/>
      <c r="B15" s="162"/>
      <c r="C15" s="162"/>
      <c r="D15" s="162"/>
      <c r="E15" s="162"/>
      <c r="F15" s="162"/>
      <c r="G15" s="12" t="s">
        <v>10</v>
      </c>
      <c r="H15" s="12" t="s">
        <v>11</v>
      </c>
      <c r="I15" s="12" t="s">
        <v>12</v>
      </c>
      <c r="J15" s="12" t="s">
        <v>13</v>
      </c>
      <c r="K15" s="12" t="s">
        <v>14</v>
      </c>
      <c r="L15" s="12" t="s">
        <v>15</v>
      </c>
      <c r="M15" s="12" t="s">
        <v>16</v>
      </c>
      <c r="N15" s="12" t="s">
        <v>17</v>
      </c>
      <c r="O15" s="12" t="s">
        <v>18</v>
      </c>
      <c r="P15" s="12" t="s">
        <v>19</v>
      </c>
      <c r="Q15" s="12" t="s">
        <v>20</v>
      </c>
      <c r="R15" s="12" t="s">
        <v>21</v>
      </c>
    </row>
    <row r="16" spans="1:18" ht="31.5" customHeight="1" thickBot="1" x14ac:dyDescent="0.3">
      <c r="A16" s="160"/>
      <c r="B16" s="163"/>
      <c r="C16" s="163"/>
      <c r="D16" s="163"/>
      <c r="E16" s="163"/>
      <c r="F16" s="163"/>
      <c r="G16" s="12" t="s">
        <v>22</v>
      </c>
      <c r="H16" s="12" t="s">
        <v>22</v>
      </c>
      <c r="I16" s="12" t="s">
        <v>22</v>
      </c>
      <c r="J16" s="12" t="s">
        <v>22</v>
      </c>
      <c r="K16" s="12" t="s">
        <v>22</v>
      </c>
      <c r="L16" s="12" t="s">
        <v>22</v>
      </c>
      <c r="M16" s="12" t="s">
        <v>22</v>
      </c>
      <c r="N16" s="12" t="s">
        <v>22</v>
      </c>
      <c r="O16" s="12" t="s">
        <v>22</v>
      </c>
      <c r="P16" s="12" t="s">
        <v>22</v>
      </c>
      <c r="Q16" s="12" t="s">
        <v>22</v>
      </c>
      <c r="R16" s="12" t="s">
        <v>22</v>
      </c>
    </row>
    <row r="17" spans="1:18" ht="15.75" thickBot="1" x14ac:dyDescent="0.3">
      <c r="A17" s="13">
        <v>1</v>
      </c>
      <c r="B17" s="12">
        <v>2</v>
      </c>
      <c r="C17" s="12">
        <v>3</v>
      </c>
      <c r="D17" s="12">
        <v>4</v>
      </c>
      <c r="E17" s="12">
        <v>5</v>
      </c>
      <c r="F17" s="12">
        <v>6</v>
      </c>
      <c r="G17" s="12">
        <v>7</v>
      </c>
      <c r="H17" s="12">
        <v>8</v>
      </c>
      <c r="I17" s="12">
        <v>9</v>
      </c>
      <c r="J17" s="12">
        <v>10</v>
      </c>
      <c r="K17" s="12">
        <v>11</v>
      </c>
      <c r="L17" s="12">
        <v>12</v>
      </c>
      <c r="M17" s="12">
        <v>13</v>
      </c>
      <c r="N17" s="12">
        <v>14</v>
      </c>
      <c r="O17" s="12">
        <v>15</v>
      </c>
      <c r="P17" s="12">
        <v>16</v>
      </c>
      <c r="Q17" s="12">
        <v>17</v>
      </c>
      <c r="R17" s="12">
        <v>18</v>
      </c>
    </row>
    <row r="18" spans="1:18" ht="42" customHeight="1" x14ac:dyDescent="0.25">
      <c r="A18" s="14">
        <v>1</v>
      </c>
      <c r="B18" s="15" t="s">
        <v>23</v>
      </c>
      <c r="C18" s="16" t="s">
        <v>24</v>
      </c>
      <c r="D18" s="17">
        <f>D19+D20</f>
        <v>226640.62</v>
      </c>
      <c r="E18" s="17">
        <f>E19+E20</f>
        <v>237486.22767999998</v>
      </c>
      <c r="F18" s="17">
        <f>F19+F20</f>
        <v>217433.47899999999</v>
      </c>
      <c r="G18" s="17">
        <f>G19+G20</f>
        <v>48535.930999999997</v>
      </c>
      <c r="H18" s="17">
        <f t="shared" ref="H18:R18" si="0">H19+H20</f>
        <v>41688.653000000006</v>
      </c>
      <c r="I18" s="17">
        <f t="shared" si="0"/>
        <v>35727.305</v>
      </c>
      <c r="J18" s="17">
        <f t="shared" si="0"/>
        <v>6565.9639999999999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7324.3019999999997</v>
      </c>
      <c r="Q18" s="17">
        <f t="shared" si="0"/>
        <v>34955.320999999996</v>
      </c>
      <c r="R18" s="17">
        <f t="shared" si="0"/>
        <v>42636.002999999997</v>
      </c>
    </row>
    <row r="19" spans="1:18" ht="42" customHeight="1" x14ac:dyDescent="0.25">
      <c r="A19" s="18" t="s">
        <v>25</v>
      </c>
      <c r="B19" s="19" t="s">
        <v>26</v>
      </c>
      <c r="C19" s="20" t="s">
        <v>24</v>
      </c>
      <c r="D19" s="21">
        <v>0</v>
      </c>
      <c r="E19" s="21">
        <v>0</v>
      </c>
      <c r="F19" s="21">
        <f>SUM(G19:R19)</f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</row>
    <row r="20" spans="1:18" ht="15.75" thickBot="1" x14ac:dyDescent="0.3">
      <c r="A20" s="22" t="s">
        <v>27</v>
      </c>
      <c r="B20" s="23" t="s">
        <v>28</v>
      </c>
      <c r="C20" s="24" t="s">
        <v>24</v>
      </c>
      <c r="D20" s="25">
        <v>226640.62</v>
      </c>
      <c r="E20" s="25">
        <f>E32+E25</f>
        <v>237486.22767999998</v>
      </c>
      <c r="F20" s="26">
        <f>SUM(G20:R20)</f>
        <v>217433.47899999999</v>
      </c>
      <c r="G20" s="25">
        <f>G25+G50+G51-G27</f>
        <v>48535.930999999997</v>
      </c>
      <c r="H20" s="25">
        <f t="shared" ref="H20:R20" si="1">H25+H50+H51-H27</f>
        <v>41688.653000000006</v>
      </c>
      <c r="I20" s="25">
        <f t="shared" si="1"/>
        <v>35727.305</v>
      </c>
      <c r="J20" s="25">
        <f t="shared" si="1"/>
        <v>6565.9639999999999</v>
      </c>
      <c r="K20" s="25">
        <f t="shared" si="1"/>
        <v>0</v>
      </c>
      <c r="L20" s="25">
        <f t="shared" si="1"/>
        <v>0</v>
      </c>
      <c r="M20" s="25">
        <f t="shared" si="1"/>
        <v>0</v>
      </c>
      <c r="N20" s="25">
        <f t="shared" si="1"/>
        <v>0</v>
      </c>
      <c r="O20" s="25">
        <f t="shared" si="1"/>
        <v>0</v>
      </c>
      <c r="P20" s="25">
        <f t="shared" si="1"/>
        <v>7324.3019999999997</v>
      </c>
      <c r="Q20" s="25">
        <f t="shared" si="1"/>
        <v>34955.320999999996</v>
      </c>
      <c r="R20" s="25">
        <f t="shared" si="1"/>
        <v>42636.002999999997</v>
      </c>
    </row>
    <row r="21" spans="1:18" ht="45" customHeight="1" x14ac:dyDescent="0.25">
      <c r="A21" s="14">
        <v>2</v>
      </c>
      <c r="B21" s="27" t="s">
        <v>29</v>
      </c>
      <c r="C21" s="16" t="s">
        <v>24</v>
      </c>
      <c r="D21" s="28">
        <f>D22+D23</f>
        <v>926</v>
      </c>
      <c r="E21" s="29">
        <f>E22+E23</f>
        <v>0</v>
      </c>
      <c r="F21" s="29">
        <f>F22+F23</f>
        <v>0</v>
      </c>
      <c r="G21" s="29">
        <f t="shared" ref="G21:R21" si="2">G22+G23</f>
        <v>0</v>
      </c>
      <c r="H21" s="29">
        <f t="shared" si="2"/>
        <v>0</v>
      </c>
      <c r="I21" s="29">
        <f t="shared" si="2"/>
        <v>0</v>
      </c>
      <c r="J21" s="29">
        <f t="shared" si="2"/>
        <v>0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29">
        <f t="shared" si="2"/>
        <v>0</v>
      </c>
      <c r="P21" s="29">
        <f t="shared" si="2"/>
        <v>0</v>
      </c>
      <c r="Q21" s="29">
        <f t="shared" si="2"/>
        <v>0</v>
      </c>
      <c r="R21" s="29">
        <f t="shared" si="2"/>
        <v>0</v>
      </c>
    </row>
    <row r="22" spans="1:18" ht="15" customHeight="1" x14ac:dyDescent="0.25">
      <c r="A22" s="18" t="s">
        <v>30</v>
      </c>
      <c r="B22" s="19" t="s">
        <v>31</v>
      </c>
      <c r="C22" s="30" t="s">
        <v>24</v>
      </c>
      <c r="D22" s="31">
        <v>0</v>
      </c>
      <c r="E22" s="32">
        <v>0</v>
      </c>
      <c r="F22" s="33">
        <f>SUM(G22:R22)</f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</row>
    <row r="23" spans="1:18" ht="47.25" customHeight="1" thickBot="1" x14ac:dyDescent="0.3">
      <c r="A23" s="34" t="s">
        <v>32</v>
      </c>
      <c r="B23" s="35" t="s">
        <v>33</v>
      </c>
      <c r="C23" s="36" t="s">
        <v>24</v>
      </c>
      <c r="D23" s="26">
        <v>926</v>
      </c>
      <c r="E23" s="26">
        <v>0</v>
      </c>
      <c r="F23" s="26">
        <f>SUM(G23:R23)</f>
        <v>0</v>
      </c>
      <c r="G23" s="26">
        <f>G27+G33</f>
        <v>0</v>
      </c>
      <c r="H23" s="26">
        <f t="shared" ref="H23:R23" si="3">H27+H33</f>
        <v>0</v>
      </c>
      <c r="I23" s="26">
        <f t="shared" si="3"/>
        <v>0</v>
      </c>
      <c r="J23" s="26">
        <f t="shared" si="3"/>
        <v>0</v>
      </c>
      <c r="K23" s="26">
        <f t="shared" si="3"/>
        <v>0</v>
      </c>
      <c r="L23" s="26">
        <f t="shared" si="3"/>
        <v>0</v>
      </c>
      <c r="M23" s="26">
        <f t="shared" si="3"/>
        <v>0</v>
      </c>
      <c r="N23" s="26">
        <f t="shared" si="3"/>
        <v>0</v>
      </c>
      <c r="O23" s="26">
        <f t="shared" si="3"/>
        <v>0</v>
      </c>
      <c r="P23" s="26">
        <f t="shared" si="3"/>
        <v>0</v>
      </c>
      <c r="Q23" s="26">
        <f t="shared" si="3"/>
        <v>0</v>
      </c>
      <c r="R23" s="26">
        <f t="shared" si="3"/>
        <v>0</v>
      </c>
    </row>
    <row r="24" spans="1:18" ht="33" customHeight="1" thickBot="1" x14ac:dyDescent="0.3">
      <c r="A24" s="37">
        <v>3</v>
      </c>
      <c r="B24" s="38" t="s">
        <v>34</v>
      </c>
      <c r="C24" s="39" t="s">
        <v>24</v>
      </c>
      <c r="D24" s="40">
        <f>D18+D21</f>
        <v>227566.62</v>
      </c>
      <c r="E24" s="40">
        <f>E18+E21</f>
        <v>237486.22767999998</v>
      </c>
      <c r="F24" s="40">
        <f>SUM(G24:R24)</f>
        <v>217433.47899999999</v>
      </c>
      <c r="G24" s="40">
        <f>G18+G21</f>
        <v>48535.930999999997</v>
      </c>
      <c r="H24" s="40">
        <f t="shared" ref="H24:R24" si="4">H18+H21</f>
        <v>41688.653000000006</v>
      </c>
      <c r="I24" s="40">
        <f t="shared" si="4"/>
        <v>35727.305</v>
      </c>
      <c r="J24" s="40">
        <f t="shared" si="4"/>
        <v>6565.9639999999999</v>
      </c>
      <c r="K24" s="40">
        <f t="shared" si="4"/>
        <v>0</v>
      </c>
      <c r="L24" s="40">
        <f t="shared" si="4"/>
        <v>0</v>
      </c>
      <c r="M24" s="40">
        <f t="shared" si="4"/>
        <v>0</v>
      </c>
      <c r="N24" s="40">
        <f t="shared" si="4"/>
        <v>0</v>
      </c>
      <c r="O24" s="40">
        <f t="shared" si="4"/>
        <v>0</v>
      </c>
      <c r="P24" s="40">
        <f t="shared" si="4"/>
        <v>7324.3019999999997</v>
      </c>
      <c r="Q24" s="40">
        <f t="shared" si="4"/>
        <v>34955.320999999996</v>
      </c>
      <c r="R24" s="40">
        <f t="shared" si="4"/>
        <v>42636.002999999997</v>
      </c>
    </row>
    <row r="25" spans="1:18" ht="31.5" customHeight="1" x14ac:dyDescent="0.25">
      <c r="A25" s="41">
        <v>4</v>
      </c>
      <c r="B25" s="42" t="s">
        <v>35</v>
      </c>
      <c r="C25" s="43" t="s">
        <v>24</v>
      </c>
      <c r="D25" s="44">
        <v>43315.37</v>
      </c>
      <c r="E25" s="45">
        <v>44216.68</v>
      </c>
      <c r="F25" s="45">
        <f>SUM(G25:R25)</f>
        <v>36206.089999999997</v>
      </c>
      <c r="G25" s="45">
        <v>6709.17</v>
      </c>
      <c r="H25" s="45">
        <v>5984.55</v>
      </c>
      <c r="I25" s="45">
        <v>6568.64</v>
      </c>
      <c r="J25" s="45">
        <v>1860.94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2144.52</v>
      </c>
      <c r="Q25" s="45">
        <v>6355.21</v>
      </c>
      <c r="R25" s="45">
        <v>6583.06</v>
      </c>
    </row>
    <row r="26" spans="1:18" ht="19.5" customHeight="1" thickBot="1" x14ac:dyDescent="0.3">
      <c r="A26" s="46"/>
      <c r="B26" s="47" t="s">
        <v>36</v>
      </c>
      <c r="C26" s="48" t="s">
        <v>1</v>
      </c>
      <c r="D26" s="49">
        <f>IFERROR(D25/D24,)</f>
        <v>0.1903414920870205</v>
      </c>
      <c r="E26" s="49">
        <f>IFERROR(E25/E24,)</f>
        <v>0.18618629144078039</v>
      </c>
      <c r="F26" s="49">
        <f>IFERROR(F25/F24,)</f>
        <v>0.16651570938622565</v>
      </c>
      <c r="G26" s="50">
        <f t="shared" ref="G26:R26" si="5">IFERROR(G25/G24,)</f>
        <v>0.13823099427102781</v>
      </c>
      <c r="H26" s="50">
        <f t="shared" si="5"/>
        <v>0.14355345086347596</v>
      </c>
      <c r="I26" s="50">
        <f t="shared" si="5"/>
        <v>0.18385489753565237</v>
      </c>
      <c r="J26" s="50">
        <f t="shared" si="5"/>
        <v>0.28342220578729949</v>
      </c>
      <c r="K26" s="50">
        <f t="shared" si="5"/>
        <v>0</v>
      </c>
      <c r="L26" s="50">
        <f t="shared" si="5"/>
        <v>0</v>
      </c>
      <c r="M26" s="50">
        <f t="shared" si="5"/>
        <v>0</v>
      </c>
      <c r="N26" s="50">
        <f t="shared" si="5"/>
        <v>0</v>
      </c>
      <c r="O26" s="50">
        <f t="shared" si="5"/>
        <v>0</v>
      </c>
      <c r="P26" s="50">
        <f t="shared" si="5"/>
        <v>0.29279513597336648</v>
      </c>
      <c r="Q26" s="50">
        <f t="shared" si="5"/>
        <v>0.18180951621070798</v>
      </c>
      <c r="R26" s="50">
        <f t="shared" si="5"/>
        <v>0.15440143392428227</v>
      </c>
    </row>
    <row r="27" spans="1:18" ht="42" customHeight="1" x14ac:dyDescent="0.25">
      <c r="A27" s="37" t="s">
        <v>37</v>
      </c>
      <c r="B27" s="51" t="s">
        <v>38</v>
      </c>
      <c r="C27" s="52" t="s">
        <v>24</v>
      </c>
      <c r="D27" s="53">
        <v>67.78</v>
      </c>
      <c r="E27" s="53">
        <f>'[1]Додаток2 ФТРАНС'!E36</f>
        <v>0</v>
      </c>
      <c r="F27" s="53">
        <f>SUM(G27:R27)</f>
        <v>0</v>
      </c>
      <c r="G27" s="53">
        <f>'[1]Додаток2 ФТРАНС'!G36</f>
        <v>0</v>
      </c>
      <c r="H27" s="53">
        <f>'[1]Додаток2 ФТРАНС'!H36</f>
        <v>0</v>
      </c>
      <c r="I27" s="53">
        <f>'[1]Додаток2 ФТРАНС'!I36</f>
        <v>0</v>
      </c>
      <c r="J27" s="53">
        <f>'[1]Додаток2 ФТРАНС'!J36</f>
        <v>0</v>
      </c>
      <c r="K27" s="53">
        <f>'[1]Додаток2 ФТРАНС'!K36</f>
        <v>0</v>
      </c>
      <c r="L27" s="53">
        <f>'[1]Додаток2 ФТРАНС'!L36</f>
        <v>0</v>
      </c>
      <c r="M27" s="53">
        <f>'[1]Додаток2 ФТРАНС'!M36</f>
        <v>0</v>
      </c>
      <c r="N27" s="53">
        <f>'[1]Додаток2 ФТРАНС'!N36</f>
        <v>0</v>
      </c>
      <c r="O27" s="53">
        <f>'[1]Додаток2 ФТРАНС'!O36</f>
        <v>0</v>
      </c>
      <c r="P27" s="53">
        <f>'[1]Додаток2 ФТРАНС'!P36</f>
        <v>0</v>
      </c>
      <c r="Q27" s="53">
        <f>'[1]Додаток2 ФТРАНС'!Q36</f>
        <v>0</v>
      </c>
      <c r="R27" s="53">
        <f>'[1]Додаток2 ФТРАНС'!R36</f>
        <v>0</v>
      </c>
    </row>
    <row r="28" spans="1:18" ht="18" customHeight="1" thickBot="1" x14ac:dyDescent="0.3">
      <c r="A28" s="46"/>
      <c r="B28" s="47" t="s">
        <v>39</v>
      </c>
      <c r="C28" s="46" t="s">
        <v>1</v>
      </c>
      <c r="D28" s="50">
        <f>IFERROR(D27/D24,)</f>
        <v>2.9784684590385005E-4</v>
      </c>
      <c r="E28" s="50">
        <f>IFERROR(E27/E24,)</f>
        <v>0</v>
      </c>
      <c r="F28" s="50">
        <f>IFERROR(F27/F23,)</f>
        <v>0</v>
      </c>
      <c r="G28" s="50">
        <f>IFERROR(G27/G23,)</f>
        <v>0</v>
      </c>
      <c r="H28" s="50">
        <f t="shared" ref="H28:R28" si="6">IFERROR(H27/H23,)</f>
        <v>0</v>
      </c>
      <c r="I28" s="50">
        <f t="shared" si="6"/>
        <v>0</v>
      </c>
      <c r="J28" s="50">
        <f t="shared" si="6"/>
        <v>0</v>
      </c>
      <c r="K28" s="50">
        <f t="shared" si="6"/>
        <v>0</v>
      </c>
      <c r="L28" s="50">
        <f t="shared" si="6"/>
        <v>0</v>
      </c>
      <c r="M28" s="50">
        <f t="shared" si="6"/>
        <v>0</v>
      </c>
      <c r="N28" s="50">
        <f t="shared" si="6"/>
        <v>0</v>
      </c>
      <c r="O28" s="50">
        <f t="shared" si="6"/>
        <v>0</v>
      </c>
      <c r="P28" s="50">
        <f t="shared" si="6"/>
        <v>0</v>
      </c>
      <c r="Q28" s="50">
        <f t="shared" si="6"/>
        <v>0</v>
      </c>
      <c r="R28" s="50">
        <f t="shared" si="6"/>
        <v>0</v>
      </c>
    </row>
    <row r="29" spans="1:18" ht="43.5" customHeight="1" thickBot="1" x14ac:dyDescent="0.3">
      <c r="A29" s="37">
        <v>5</v>
      </c>
      <c r="B29" s="51" t="s">
        <v>40</v>
      </c>
      <c r="C29" s="24" t="s">
        <v>24</v>
      </c>
      <c r="D29" s="54">
        <v>0</v>
      </c>
      <c r="E29" s="54">
        <v>0</v>
      </c>
      <c r="F29" s="55">
        <f>SUM(G29:R29)</f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</row>
    <row r="30" spans="1:18" ht="45" customHeight="1" x14ac:dyDescent="0.25">
      <c r="A30" s="14">
        <v>6</v>
      </c>
      <c r="B30" s="27" t="s">
        <v>41</v>
      </c>
      <c r="C30" s="16" t="s">
        <v>24</v>
      </c>
      <c r="D30" s="56">
        <v>0</v>
      </c>
      <c r="E30" s="56">
        <v>0</v>
      </c>
      <c r="F30" s="56">
        <f>SUM(G30:R30)</f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</row>
    <row r="31" spans="1:18" ht="21.75" customHeight="1" thickBot="1" x14ac:dyDescent="0.3">
      <c r="A31" s="57"/>
      <c r="B31" s="58" t="s">
        <v>42</v>
      </c>
      <c r="C31" s="59" t="s">
        <v>1</v>
      </c>
      <c r="D31" s="60">
        <f>IF(D29=0,,D30/D29)</f>
        <v>0</v>
      </c>
      <c r="E31" s="60">
        <f t="shared" ref="E31:R31" si="7">IF(E29=0,,E30/E29)</f>
        <v>0</v>
      </c>
      <c r="F31" s="60">
        <f t="shared" si="7"/>
        <v>0</v>
      </c>
      <c r="G31" s="60">
        <f t="shared" si="7"/>
        <v>0</v>
      </c>
      <c r="H31" s="60">
        <f t="shared" si="7"/>
        <v>0</v>
      </c>
      <c r="I31" s="60">
        <f t="shared" si="7"/>
        <v>0</v>
      </c>
      <c r="J31" s="60">
        <f t="shared" si="7"/>
        <v>0</v>
      </c>
      <c r="K31" s="60">
        <f t="shared" si="7"/>
        <v>0</v>
      </c>
      <c r="L31" s="60">
        <f t="shared" si="7"/>
        <v>0</v>
      </c>
      <c r="M31" s="60">
        <f t="shared" si="7"/>
        <v>0</v>
      </c>
      <c r="N31" s="60">
        <f t="shared" si="7"/>
        <v>0</v>
      </c>
      <c r="O31" s="60">
        <f t="shared" si="7"/>
        <v>0</v>
      </c>
      <c r="P31" s="60">
        <f t="shared" si="7"/>
        <v>0</v>
      </c>
      <c r="Q31" s="60">
        <f t="shared" si="7"/>
        <v>0</v>
      </c>
      <c r="R31" s="60">
        <f t="shared" si="7"/>
        <v>0</v>
      </c>
    </row>
    <row r="32" spans="1:18" ht="28.5" customHeight="1" thickBot="1" x14ac:dyDescent="0.3">
      <c r="A32" s="61">
        <v>7</v>
      </c>
      <c r="B32" s="62" t="s">
        <v>43</v>
      </c>
      <c r="C32" s="63" t="s">
        <v>24</v>
      </c>
      <c r="D32" s="64">
        <f>D33+D50+D51</f>
        <v>174036.75700000001</v>
      </c>
      <c r="E32" s="64">
        <f>E33+E50+E51</f>
        <v>193269.54767999999</v>
      </c>
      <c r="F32" s="64">
        <f>F33+F50+F51</f>
        <v>181227.389</v>
      </c>
      <c r="G32" s="64">
        <f t="shared" ref="G32:R32" si="8">G33+G50+G51</f>
        <v>41826.760999999991</v>
      </c>
      <c r="H32" s="64">
        <f t="shared" si="8"/>
        <v>35704.103000000003</v>
      </c>
      <c r="I32" s="64">
        <f t="shared" si="8"/>
        <v>29158.665000000001</v>
      </c>
      <c r="J32" s="64">
        <f t="shared" si="8"/>
        <v>4705.0239999999994</v>
      </c>
      <c r="K32" s="64">
        <f t="shared" si="8"/>
        <v>0</v>
      </c>
      <c r="L32" s="64">
        <f t="shared" si="8"/>
        <v>0</v>
      </c>
      <c r="M32" s="64">
        <f t="shared" si="8"/>
        <v>0</v>
      </c>
      <c r="N32" s="64">
        <f t="shared" si="8"/>
        <v>0</v>
      </c>
      <c r="O32" s="64">
        <f t="shared" si="8"/>
        <v>0</v>
      </c>
      <c r="P32" s="64">
        <f t="shared" si="8"/>
        <v>5179.7819999999992</v>
      </c>
      <c r="Q32" s="64">
        <f t="shared" si="8"/>
        <v>28600.110999999997</v>
      </c>
      <c r="R32" s="64">
        <f t="shared" si="8"/>
        <v>36052.942999999999</v>
      </c>
    </row>
    <row r="33" spans="1:18" ht="44.25" customHeight="1" x14ac:dyDescent="0.25">
      <c r="A33" s="65" t="s">
        <v>44</v>
      </c>
      <c r="B33" s="66" t="s">
        <v>45</v>
      </c>
      <c r="C33" s="67" t="s">
        <v>24</v>
      </c>
      <c r="D33" s="68">
        <v>858.22</v>
      </c>
      <c r="E33" s="68">
        <v>0</v>
      </c>
      <c r="F33" s="68">
        <f>SUM(G33:R33)</f>
        <v>0</v>
      </c>
      <c r="G33" s="68">
        <f>'[1]Баланс Фтранс'!H8</f>
        <v>0</v>
      </c>
      <c r="H33" s="68">
        <f>'[1]Баланс Фтранс'!I8</f>
        <v>0</v>
      </c>
      <c r="I33" s="68">
        <f>'[1]Баланс Фтранс'!J8</f>
        <v>0</v>
      </c>
      <c r="J33" s="68">
        <f>'[1]Баланс Фтранс'!K8</f>
        <v>0</v>
      </c>
      <c r="K33" s="68">
        <f>'[1]Баланс Фтранс'!L8</f>
        <v>0</v>
      </c>
      <c r="L33" s="68">
        <f>'[1]Баланс Фтранс'!M8</f>
        <v>0</v>
      </c>
      <c r="M33" s="68">
        <f>'[1]Баланс Фтранс'!N8</f>
        <v>0</v>
      </c>
      <c r="N33" s="68">
        <f>'[1]Баланс Фтранс'!O8</f>
        <v>0</v>
      </c>
      <c r="O33" s="68">
        <f>'[1]Баланс Фтранс'!P8</f>
        <v>0</v>
      </c>
      <c r="P33" s="68">
        <f>'[1]Баланс Фтранс'!Q8</f>
        <v>0</v>
      </c>
      <c r="Q33" s="68">
        <f>'[1]Баланс Фтранс'!R8</f>
        <v>0</v>
      </c>
      <c r="R33" s="68">
        <f>'[1]Баланс Фтранс'!S8</f>
        <v>0</v>
      </c>
    </row>
    <row r="34" spans="1:18" ht="16.5" hidden="1" customHeight="1" x14ac:dyDescent="0.25">
      <c r="A34" s="69" t="s">
        <v>46</v>
      </c>
      <c r="B34" s="70" t="s">
        <v>47</v>
      </c>
      <c r="C34" s="71" t="s">
        <v>24</v>
      </c>
      <c r="D34" s="72"/>
      <c r="E34" s="72"/>
      <c r="F34" s="73">
        <f>SUM(G34:R34)</f>
        <v>0</v>
      </c>
      <c r="G34" s="73">
        <f>G36+G37</f>
        <v>0</v>
      </c>
      <c r="H34" s="73">
        <f t="shared" ref="H34:R34" si="9">H36+H37</f>
        <v>0</v>
      </c>
      <c r="I34" s="73">
        <f>I36+I37</f>
        <v>0</v>
      </c>
      <c r="J34" s="73">
        <f t="shared" si="9"/>
        <v>0</v>
      </c>
      <c r="K34" s="73">
        <f t="shared" si="9"/>
        <v>0</v>
      </c>
      <c r="L34" s="73">
        <f t="shared" si="9"/>
        <v>0</v>
      </c>
      <c r="M34" s="73">
        <f t="shared" si="9"/>
        <v>0</v>
      </c>
      <c r="N34" s="73">
        <f t="shared" si="9"/>
        <v>0</v>
      </c>
      <c r="O34" s="73">
        <f t="shared" si="9"/>
        <v>0</v>
      </c>
      <c r="P34" s="73">
        <f t="shared" si="9"/>
        <v>0</v>
      </c>
      <c r="Q34" s="73">
        <f t="shared" si="9"/>
        <v>0</v>
      </c>
      <c r="R34" s="73">
        <f t="shared" si="9"/>
        <v>0</v>
      </c>
    </row>
    <row r="35" spans="1:18" ht="16.5" hidden="1" customHeight="1" x14ac:dyDescent="0.25">
      <c r="A35" s="74"/>
      <c r="B35" s="75" t="s">
        <v>48</v>
      </c>
      <c r="C35" s="76" t="s">
        <v>1</v>
      </c>
      <c r="D35" s="72"/>
      <c r="E35" s="72"/>
      <c r="F35" s="77">
        <f>IFERROR(ROUND(F34/F33,4),)</f>
        <v>0</v>
      </c>
      <c r="G35" s="77">
        <f t="shared" ref="G35:R35" si="10">IFERROR(ROUND(G34/G33,4),)</f>
        <v>0</v>
      </c>
      <c r="H35" s="77">
        <f t="shared" si="10"/>
        <v>0</v>
      </c>
      <c r="I35" s="77">
        <f t="shared" si="10"/>
        <v>0</v>
      </c>
      <c r="J35" s="77">
        <f t="shared" si="10"/>
        <v>0</v>
      </c>
      <c r="K35" s="77">
        <f t="shared" si="10"/>
        <v>0</v>
      </c>
      <c r="L35" s="77">
        <f t="shared" si="10"/>
        <v>0</v>
      </c>
      <c r="M35" s="77">
        <f t="shared" si="10"/>
        <v>0</v>
      </c>
      <c r="N35" s="77">
        <f t="shared" si="10"/>
        <v>0</v>
      </c>
      <c r="O35" s="77">
        <f t="shared" si="10"/>
        <v>0</v>
      </c>
      <c r="P35" s="77">
        <f t="shared" si="10"/>
        <v>0</v>
      </c>
      <c r="Q35" s="77">
        <f t="shared" si="10"/>
        <v>0</v>
      </c>
      <c r="R35" s="77">
        <f t="shared" si="10"/>
        <v>0</v>
      </c>
    </row>
    <row r="36" spans="1:18" ht="18" hidden="1" customHeight="1" x14ac:dyDescent="0.25">
      <c r="A36" s="37" t="s">
        <v>49</v>
      </c>
      <c r="B36" s="51" t="s">
        <v>50</v>
      </c>
      <c r="C36" s="52" t="s">
        <v>24</v>
      </c>
      <c r="D36" s="72"/>
      <c r="E36" s="72"/>
      <c r="F36" s="78">
        <f>SUM(G36:R36)</f>
        <v>0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8" ht="18.75" hidden="1" customHeight="1" x14ac:dyDescent="0.25">
      <c r="A37" s="37" t="s">
        <v>51</v>
      </c>
      <c r="B37" s="51" t="s">
        <v>52</v>
      </c>
      <c r="C37" s="52" t="s">
        <v>24</v>
      </c>
      <c r="D37" s="72"/>
      <c r="E37" s="72"/>
      <c r="F37" s="79">
        <f>SUM(G37:R37)</f>
        <v>0</v>
      </c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</row>
    <row r="38" spans="1:18" ht="23.25" hidden="1" customHeight="1" x14ac:dyDescent="0.25">
      <c r="A38" s="81" t="s">
        <v>53</v>
      </c>
      <c r="B38" s="82" t="s">
        <v>54</v>
      </c>
      <c r="C38" s="83" t="s">
        <v>24</v>
      </c>
      <c r="D38" s="84"/>
      <c r="E38" s="84"/>
      <c r="F38" s="85">
        <f>SUM(G38:R38)</f>
        <v>0</v>
      </c>
      <c r="G38" s="85">
        <f>G40+G41</f>
        <v>0</v>
      </c>
      <c r="H38" s="85">
        <f t="shared" ref="H38:R38" si="11">H40+H41</f>
        <v>0</v>
      </c>
      <c r="I38" s="85">
        <f t="shared" si="11"/>
        <v>0</v>
      </c>
      <c r="J38" s="85">
        <f t="shared" si="11"/>
        <v>0</v>
      </c>
      <c r="K38" s="85">
        <f t="shared" si="11"/>
        <v>0</v>
      </c>
      <c r="L38" s="85">
        <f t="shared" si="11"/>
        <v>0</v>
      </c>
      <c r="M38" s="85">
        <f t="shared" si="11"/>
        <v>0</v>
      </c>
      <c r="N38" s="85">
        <f t="shared" si="11"/>
        <v>0</v>
      </c>
      <c r="O38" s="85">
        <f t="shared" si="11"/>
        <v>0</v>
      </c>
      <c r="P38" s="85">
        <f t="shared" si="11"/>
        <v>0</v>
      </c>
      <c r="Q38" s="85">
        <f t="shared" si="11"/>
        <v>0</v>
      </c>
      <c r="R38" s="85">
        <f t="shared" si="11"/>
        <v>0</v>
      </c>
    </row>
    <row r="39" spans="1:18" ht="18" hidden="1" customHeight="1" x14ac:dyDescent="0.25">
      <c r="A39" s="18"/>
      <c r="B39" s="19" t="s">
        <v>48</v>
      </c>
      <c r="C39" s="86" t="s">
        <v>1</v>
      </c>
      <c r="D39" s="72"/>
      <c r="E39" s="72"/>
      <c r="F39" s="79">
        <f>IFERROR(ROUND(F38/F33,4),)</f>
        <v>0</v>
      </c>
      <c r="G39" s="79">
        <f t="shared" ref="G39:R39" si="12">IFERROR(ROUND(G38/G33,4),)</f>
        <v>0</v>
      </c>
      <c r="H39" s="79">
        <f t="shared" si="12"/>
        <v>0</v>
      </c>
      <c r="I39" s="79">
        <f t="shared" si="12"/>
        <v>0</v>
      </c>
      <c r="J39" s="79">
        <f t="shared" si="12"/>
        <v>0</v>
      </c>
      <c r="K39" s="79">
        <f t="shared" si="12"/>
        <v>0</v>
      </c>
      <c r="L39" s="79">
        <f t="shared" si="12"/>
        <v>0</v>
      </c>
      <c r="M39" s="79">
        <f t="shared" si="12"/>
        <v>0</v>
      </c>
      <c r="N39" s="79">
        <f t="shared" si="12"/>
        <v>0</v>
      </c>
      <c r="O39" s="79">
        <f t="shared" si="12"/>
        <v>0</v>
      </c>
      <c r="P39" s="79">
        <f t="shared" si="12"/>
        <v>0</v>
      </c>
      <c r="Q39" s="79">
        <f t="shared" si="12"/>
        <v>0</v>
      </c>
      <c r="R39" s="79">
        <f t="shared" si="12"/>
        <v>0</v>
      </c>
    </row>
    <row r="40" spans="1:18" ht="15.75" hidden="1" customHeight="1" x14ac:dyDescent="0.25">
      <c r="A40" s="37" t="s">
        <v>55</v>
      </c>
      <c r="B40" s="51" t="s">
        <v>50</v>
      </c>
      <c r="C40" s="52" t="s">
        <v>24</v>
      </c>
      <c r="D40" s="84"/>
      <c r="E40" s="84"/>
      <c r="F40" s="78">
        <f>SUM(G40:R40)</f>
        <v>0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1:18" ht="19.5" hidden="1" customHeight="1" x14ac:dyDescent="0.25">
      <c r="A41" s="18" t="s">
        <v>56</v>
      </c>
      <c r="B41" s="19" t="s">
        <v>52</v>
      </c>
      <c r="C41" s="30" t="s">
        <v>24</v>
      </c>
      <c r="D41" s="72"/>
      <c r="E41" s="72"/>
      <c r="F41" s="80">
        <f>SUM(G41:R41)</f>
        <v>0</v>
      </c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ht="19.5" hidden="1" customHeight="1" x14ac:dyDescent="0.25">
      <c r="A42" s="81" t="s">
        <v>57</v>
      </c>
      <c r="B42" s="82" t="s">
        <v>58</v>
      </c>
      <c r="C42" s="83" t="s">
        <v>24</v>
      </c>
      <c r="D42" s="84"/>
      <c r="E42" s="84"/>
      <c r="F42" s="85">
        <f>SUM(G42:R42)</f>
        <v>0</v>
      </c>
      <c r="G42" s="85">
        <f>G44+G45</f>
        <v>0</v>
      </c>
      <c r="H42" s="85">
        <f t="shared" ref="H42:R42" si="13">H44+H45</f>
        <v>0</v>
      </c>
      <c r="I42" s="85">
        <f t="shared" si="13"/>
        <v>0</v>
      </c>
      <c r="J42" s="85">
        <f t="shared" si="13"/>
        <v>0</v>
      </c>
      <c r="K42" s="85">
        <f t="shared" si="13"/>
        <v>0</v>
      </c>
      <c r="L42" s="85">
        <f t="shared" si="13"/>
        <v>0</v>
      </c>
      <c r="M42" s="85">
        <f t="shared" si="13"/>
        <v>0</v>
      </c>
      <c r="N42" s="85">
        <f t="shared" si="13"/>
        <v>0</v>
      </c>
      <c r="O42" s="85">
        <f t="shared" si="13"/>
        <v>0</v>
      </c>
      <c r="P42" s="85">
        <f t="shared" si="13"/>
        <v>0</v>
      </c>
      <c r="Q42" s="85">
        <f t="shared" si="13"/>
        <v>0</v>
      </c>
      <c r="R42" s="85">
        <f t="shared" si="13"/>
        <v>0</v>
      </c>
    </row>
    <row r="43" spans="1:18" ht="23.25" hidden="1" customHeight="1" x14ac:dyDescent="0.25">
      <c r="A43" s="18"/>
      <c r="B43" s="19" t="s">
        <v>59</v>
      </c>
      <c r="C43" s="86" t="s">
        <v>1</v>
      </c>
      <c r="D43" s="72"/>
      <c r="E43" s="72"/>
      <c r="F43" s="79">
        <f>IFERROR(ROUND(F42/F33,4),)</f>
        <v>0</v>
      </c>
      <c r="G43" s="79">
        <f t="shared" ref="G43:R43" si="14">IFERROR(ROUND(G42/G33,4),)</f>
        <v>0</v>
      </c>
      <c r="H43" s="79">
        <f t="shared" si="14"/>
        <v>0</v>
      </c>
      <c r="I43" s="79">
        <f t="shared" si="14"/>
        <v>0</v>
      </c>
      <c r="J43" s="79">
        <f t="shared" si="14"/>
        <v>0</v>
      </c>
      <c r="K43" s="79">
        <f t="shared" si="14"/>
        <v>0</v>
      </c>
      <c r="L43" s="79">
        <f t="shared" si="14"/>
        <v>0</v>
      </c>
      <c r="M43" s="79">
        <f t="shared" si="14"/>
        <v>0</v>
      </c>
      <c r="N43" s="79">
        <f t="shared" si="14"/>
        <v>0</v>
      </c>
      <c r="O43" s="79">
        <f t="shared" si="14"/>
        <v>0</v>
      </c>
      <c r="P43" s="79">
        <f t="shared" si="14"/>
        <v>0</v>
      </c>
      <c r="Q43" s="79">
        <f t="shared" si="14"/>
        <v>0</v>
      </c>
      <c r="R43" s="79">
        <f t="shared" si="14"/>
        <v>0</v>
      </c>
    </row>
    <row r="44" spans="1:18" ht="19.5" hidden="1" customHeight="1" x14ac:dyDescent="0.25">
      <c r="A44" s="18" t="s">
        <v>60</v>
      </c>
      <c r="B44" s="19" t="s">
        <v>50</v>
      </c>
      <c r="C44" s="30" t="s">
        <v>24</v>
      </c>
      <c r="D44" s="72"/>
      <c r="E44" s="72"/>
      <c r="F44" s="80">
        <f>SUM(G44:R44)</f>
        <v>0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ht="20.25" hidden="1" customHeight="1" x14ac:dyDescent="0.25">
      <c r="A45" s="37" t="s">
        <v>61</v>
      </c>
      <c r="B45" s="51" t="s">
        <v>52</v>
      </c>
      <c r="C45" s="52" t="s">
        <v>24</v>
      </c>
      <c r="D45" s="87"/>
      <c r="E45" s="87"/>
      <c r="F45" s="78">
        <f>SUM(G45:R45)</f>
        <v>0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1:18" ht="18" hidden="1" customHeight="1" x14ac:dyDescent="0.25">
      <c r="A46" s="81" t="s">
        <v>62</v>
      </c>
      <c r="B46" s="82" t="s">
        <v>63</v>
      </c>
      <c r="C46" s="83" t="s">
        <v>24</v>
      </c>
      <c r="D46" s="84"/>
      <c r="E46" s="84"/>
      <c r="F46" s="85">
        <f>SUM(G46:R46)</f>
        <v>0</v>
      </c>
      <c r="G46" s="85">
        <f>G48+G49</f>
        <v>0</v>
      </c>
      <c r="H46" s="85">
        <f t="shared" ref="H46:R46" si="15">H48+H49</f>
        <v>0</v>
      </c>
      <c r="I46" s="85">
        <f t="shared" si="15"/>
        <v>0</v>
      </c>
      <c r="J46" s="85">
        <f t="shared" si="15"/>
        <v>0</v>
      </c>
      <c r="K46" s="85">
        <f t="shared" si="15"/>
        <v>0</v>
      </c>
      <c r="L46" s="85">
        <f t="shared" si="15"/>
        <v>0</v>
      </c>
      <c r="M46" s="85">
        <f t="shared" si="15"/>
        <v>0</v>
      </c>
      <c r="N46" s="85">
        <f t="shared" si="15"/>
        <v>0</v>
      </c>
      <c r="O46" s="85">
        <f t="shared" si="15"/>
        <v>0</v>
      </c>
      <c r="P46" s="85">
        <f t="shared" si="15"/>
        <v>0</v>
      </c>
      <c r="Q46" s="85">
        <f t="shared" si="15"/>
        <v>0</v>
      </c>
      <c r="R46" s="85">
        <f t="shared" si="15"/>
        <v>0</v>
      </c>
    </row>
    <row r="47" spans="1:18" ht="22.5" hidden="1" customHeight="1" x14ac:dyDescent="0.25">
      <c r="A47" s="18"/>
      <c r="B47" s="19" t="s">
        <v>59</v>
      </c>
      <c r="C47" s="86" t="s">
        <v>1</v>
      </c>
      <c r="D47" s="72"/>
      <c r="E47" s="72"/>
      <c r="F47" s="79">
        <f>IFERROR(ROUND(F46/F33,4),)</f>
        <v>0</v>
      </c>
      <c r="G47" s="79">
        <f t="shared" ref="G47:R47" si="16">IFERROR(ROUND(G46/G33,4),)</f>
        <v>0</v>
      </c>
      <c r="H47" s="79">
        <f t="shared" si="16"/>
        <v>0</v>
      </c>
      <c r="I47" s="79">
        <f t="shared" si="16"/>
        <v>0</v>
      </c>
      <c r="J47" s="79">
        <f t="shared" si="16"/>
        <v>0</v>
      </c>
      <c r="K47" s="79">
        <f t="shared" si="16"/>
        <v>0</v>
      </c>
      <c r="L47" s="79">
        <f t="shared" si="16"/>
        <v>0</v>
      </c>
      <c r="M47" s="79">
        <f t="shared" si="16"/>
        <v>0</v>
      </c>
      <c r="N47" s="79">
        <f t="shared" si="16"/>
        <v>0</v>
      </c>
      <c r="O47" s="79">
        <f t="shared" si="16"/>
        <v>0</v>
      </c>
      <c r="P47" s="79">
        <f t="shared" si="16"/>
        <v>0</v>
      </c>
      <c r="Q47" s="79">
        <f t="shared" si="16"/>
        <v>0</v>
      </c>
      <c r="R47" s="79">
        <f t="shared" si="16"/>
        <v>0</v>
      </c>
    </row>
    <row r="48" spans="1:18" ht="19.5" hidden="1" customHeight="1" x14ac:dyDescent="0.25">
      <c r="A48" s="37" t="s">
        <v>64</v>
      </c>
      <c r="B48" s="51" t="s">
        <v>50</v>
      </c>
      <c r="C48" s="52" t="s">
        <v>24</v>
      </c>
      <c r="D48" s="84"/>
      <c r="E48" s="84"/>
      <c r="F48" s="78">
        <f>SUM(G48:R48)</f>
        <v>0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1:18" ht="19.5" hidden="1" customHeight="1" x14ac:dyDescent="0.25">
      <c r="A49" s="18" t="s">
        <v>65</v>
      </c>
      <c r="B49" s="19" t="s">
        <v>52</v>
      </c>
      <c r="C49" s="30" t="s">
        <v>24</v>
      </c>
      <c r="D49" s="72"/>
      <c r="E49" s="72"/>
      <c r="F49" s="80">
        <f>SUM(G49:R49)</f>
        <v>0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 ht="30.75" customHeight="1" thickBot="1" x14ac:dyDescent="0.3">
      <c r="A50" s="88" t="s">
        <v>66</v>
      </c>
      <c r="B50" s="89" t="s">
        <v>67</v>
      </c>
      <c r="C50" s="90" t="s">
        <v>24</v>
      </c>
      <c r="D50" s="91">
        <v>355.90339999999998</v>
      </c>
      <c r="E50" s="91">
        <v>426.22199999999998</v>
      </c>
      <c r="F50" s="92">
        <f>SUM(G50:R50)</f>
        <v>388.18600000000004</v>
      </c>
      <c r="G50" s="93">
        <v>89.56</v>
      </c>
      <c r="H50" s="93">
        <v>76.456000000000003</v>
      </c>
      <c r="I50" s="93">
        <v>62.472000000000001</v>
      </c>
      <c r="J50" s="93">
        <v>10.096</v>
      </c>
      <c r="K50" s="93">
        <f>'[1]Зведений баланс'!J844</f>
        <v>0</v>
      </c>
      <c r="L50" s="93">
        <f>'[1]Зведений баланс'!K844</f>
        <v>0</v>
      </c>
      <c r="M50" s="93">
        <f>'[1]Зведений баланс'!L844</f>
        <v>0</v>
      </c>
      <c r="N50" s="93">
        <f>'[1]Зведений баланс'!M844</f>
        <v>0</v>
      </c>
      <c r="O50" s="93">
        <f>'[1]Зведений баланс'!N844</f>
        <v>0</v>
      </c>
      <c r="P50" s="93">
        <v>11.115</v>
      </c>
      <c r="Q50" s="93">
        <v>61.273000000000003</v>
      </c>
      <c r="R50" s="93">
        <v>77.213999999999999</v>
      </c>
    </row>
    <row r="51" spans="1:18" ht="44.25" customHeight="1" thickBot="1" x14ac:dyDescent="0.3">
      <c r="A51" s="94" t="s">
        <v>68</v>
      </c>
      <c r="B51" s="62" t="s">
        <v>69</v>
      </c>
      <c r="C51" s="95" t="s">
        <v>24</v>
      </c>
      <c r="D51" s="96">
        <f>D52+D56+D60+D64</f>
        <v>172822.6336</v>
      </c>
      <c r="E51" s="96">
        <f>E52+E56+E60+E64</f>
        <v>192843.32567999998</v>
      </c>
      <c r="F51" s="64">
        <f>F52+F56+F60+F64</f>
        <v>180839.20300000001</v>
      </c>
      <c r="G51" s="64">
        <f>G52+G56+G60+G64</f>
        <v>41737.200999999994</v>
      </c>
      <c r="H51" s="64">
        <f t="shared" ref="H51:R51" si="17">H52+H56+H60+H64</f>
        <v>35627.647000000004</v>
      </c>
      <c r="I51" s="64">
        <f t="shared" si="17"/>
        <v>29096.192999999999</v>
      </c>
      <c r="J51" s="64">
        <f t="shared" si="17"/>
        <v>4694.9279999999999</v>
      </c>
      <c r="K51" s="64">
        <f t="shared" si="17"/>
        <v>0</v>
      </c>
      <c r="L51" s="64">
        <f t="shared" si="17"/>
        <v>0</v>
      </c>
      <c r="M51" s="64">
        <f t="shared" si="17"/>
        <v>0</v>
      </c>
      <c r="N51" s="64">
        <f t="shared" si="17"/>
        <v>0</v>
      </c>
      <c r="O51" s="64">
        <f t="shared" si="17"/>
        <v>0</v>
      </c>
      <c r="P51" s="64">
        <f t="shared" si="17"/>
        <v>5168.6669999999995</v>
      </c>
      <c r="Q51" s="64">
        <f t="shared" si="17"/>
        <v>28538.837999999996</v>
      </c>
      <c r="R51" s="64">
        <f t="shared" si="17"/>
        <v>35975.728999999999</v>
      </c>
    </row>
    <row r="52" spans="1:18" ht="20.25" customHeight="1" x14ac:dyDescent="0.25">
      <c r="A52" s="65" t="s">
        <v>70</v>
      </c>
      <c r="B52" s="66" t="s">
        <v>47</v>
      </c>
      <c r="C52" s="97" t="s">
        <v>24</v>
      </c>
      <c r="D52" s="98">
        <f>D54+D55</f>
        <v>156790.13699999999</v>
      </c>
      <c r="E52" s="98">
        <f>E54+E55</f>
        <v>174436.92048</v>
      </c>
      <c r="F52" s="99">
        <f>SUM(G52:R52)</f>
        <v>162036.334</v>
      </c>
      <c r="G52" s="99">
        <f>G54+G55</f>
        <v>37383.949000000001</v>
      </c>
      <c r="H52" s="99">
        <f t="shared" ref="H52:R52" si="18">H54+H55</f>
        <v>31914.199000000001</v>
      </c>
      <c r="I52" s="99">
        <f t="shared" si="18"/>
        <v>26076.929</v>
      </c>
      <c r="J52" s="99">
        <f t="shared" si="18"/>
        <v>4214.3190000000004</v>
      </c>
      <c r="K52" s="99">
        <f t="shared" si="18"/>
        <v>0</v>
      </c>
      <c r="L52" s="99">
        <f t="shared" si="18"/>
        <v>0</v>
      </c>
      <c r="M52" s="99">
        <f t="shared" si="18"/>
        <v>0</v>
      </c>
      <c r="N52" s="99">
        <f t="shared" si="18"/>
        <v>0</v>
      </c>
      <c r="O52" s="99">
        <f t="shared" si="18"/>
        <v>0</v>
      </c>
      <c r="P52" s="99">
        <f t="shared" si="18"/>
        <v>4639.7479999999996</v>
      </c>
      <c r="Q52" s="99">
        <f t="shared" si="18"/>
        <v>25576.719999999998</v>
      </c>
      <c r="R52" s="99">
        <f t="shared" si="18"/>
        <v>32230.469999999998</v>
      </c>
    </row>
    <row r="53" spans="1:18" ht="21" customHeight="1" x14ac:dyDescent="0.25">
      <c r="A53" s="65"/>
      <c r="B53" s="66" t="s">
        <v>48</v>
      </c>
      <c r="C53" s="100" t="s">
        <v>1</v>
      </c>
      <c r="D53" s="101">
        <f>IFERROR(ROUND(D52/D51,4),)</f>
        <v>0.90720000000000001</v>
      </c>
      <c r="E53" s="101">
        <f>IFERROR(ROUND(E52/E51,4),)</f>
        <v>0.90459999999999996</v>
      </c>
      <c r="F53" s="102">
        <f t="shared" ref="F53:R53" si="19">IFERROR(ROUND(F52/F51,4),)</f>
        <v>0.89600000000000002</v>
      </c>
      <c r="G53" s="102">
        <f t="shared" si="19"/>
        <v>0.89570000000000005</v>
      </c>
      <c r="H53" s="102">
        <f t="shared" si="19"/>
        <v>0.89580000000000004</v>
      </c>
      <c r="I53" s="102">
        <f t="shared" si="19"/>
        <v>0.8962</v>
      </c>
      <c r="J53" s="102">
        <f t="shared" si="19"/>
        <v>0.89759999999999995</v>
      </c>
      <c r="K53" s="102">
        <f t="shared" si="19"/>
        <v>0</v>
      </c>
      <c r="L53" s="102">
        <f t="shared" si="19"/>
        <v>0</v>
      </c>
      <c r="M53" s="102">
        <f t="shared" si="19"/>
        <v>0</v>
      </c>
      <c r="N53" s="102">
        <f t="shared" si="19"/>
        <v>0</v>
      </c>
      <c r="O53" s="102">
        <f t="shared" si="19"/>
        <v>0</v>
      </c>
      <c r="P53" s="102">
        <f t="shared" si="19"/>
        <v>0.89770000000000005</v>
      </c>
      <c r="Q53" s="102">
        <f t="shared" si="19"/>
        <v>0.8962</v>
      </c>
      <c r="R53" s="102">
        <f t="shared" si="19"/>
        <v>0.89590000000000003</v>
      </c>
    </row>
    <row r="54" spans="1:18" ht="19.5" customHeight="1" x14ac:dyDescent="0.25">
      <c r="A54" s="37" t="s">
        <v>71</v>
      </c>
      <c r="B54" s="51" t="s">
        <v>50</v>
      </c>
      <c r="C54" s="52" t="s">
        <v>24</v>
      </c>
      <c r="D54" s="103">
        <f>D71+D88</f>
        <v>142020.85199999998</v>
      </c>
      <c r="E54" s="103">
        <f>E71+E88</f>
        <v>164694.41148000001</v>
      </c>
      <c r="F54" s="104">
        <f>SUM(G54:R54)</f>
        <v>162036.334</v>
      </c>
      <c r="G54" s="103">
        <f t="shared" ref="G54:J55" si="20">G71+G88</f>
        <v>37383.949000000001</v>
      </c>
      <c r="H54" s="103">
        <f t="shared" si="20"/>
        <v>31914.199000000001</v>
      </c>
      <c r="I54" s="103">
        <f t="shared" si="20"/>
        <v>26076.929</v>
      </c>
      <c r="J54" s="103">
        <f t="shared" si="20"/>
        <v>4214.3190000000004</v>
      </c>
      <c r="K54" s="104">
        <f>'[1]Зведений баланс'!J830</f>
        <v>0</v>
      </c>
      <c r="L54" s="104">
        <f>'[1]Зведений баланс'!K830</f>
        <v>0</v>
      </c>
      <c r="M54" s="104">
        <f>'[1]Зведений баланс'!L830</f>
        <v>0</v>
      </c>
      <c r="N54" s="104">
        <f>'[1]Зведений баланс'!M830</f>
        <v>0</v>
      </c>
      <c r="O54" s="104">
        <f>'[1]Зведений баланс'!N830</f>
        <v>0</v>
      </c>
      <c r="P54" s="103">
        <f t="shared" ref="P54:R55" si="21">P71+P88</f>
        <v>4639.7479999999996</v>
      </c>
      <c r="Q54" s="103">
        <f t="shared" si="21"/>
        <v>25576.719999999998</v>
      </c>
      <c r="R54" s="103">
        <f t="shared" si="21"/>
        <v>32230.469999999998</v>
      </c>
    </row>
    <row r="55" spans="1:18" ht="21" customHeight="1" x14ac:dyDescent="0.25">
      <c r="A55" s="18" t="s">
        <v>72</v>
      </c>
      <c r="B55" s="19" t="s">
        <v>52</v>
      </c>
      <c r="C55" s="30" t="s">
        <v>24</v>
      </c>
      <c r="D55" s="105">
        <f>D72+D89</f>
        <v>14769.285</v>
      </c>
      <c r="E55" s="105">
        <f>E72+E89</f>
        <v>9742.509</v>
      </c>
      <c r="F55" s="106">
        <f>SUM(G55:R55)</f>
        <v>0</v>
      </c>
      <c r="G55" s="105">
        <f t="shared" si="20"/>
        <v>0</v>
      </c>
      <c r="H55" s="105">
        <f t="shared" si="20"/>
        <v>0</v>
      </c>
      <c r="I55" s="105">
        <f t="shared" si="20"/>
        <v>0</v>
      </c>
      <c r="J55" s="105">
        <f t="shared" si="20"/>
        <v>0</v>
      </c>
      <c r="K55" s="105">
        <f>K72+K89</f>
        <v>0</v>
      </c>
      <c r="L55" s="105">
        <f>L72+L89</f>
        <v>0</v>
      </c>
      <c r="M55" s="105">
        <f>M72+M89</f>
        <v>0</v>
      </c>
      <c r="N55" s="105">
        <f>N72+N89</f>
        <v>0</v>
      </c>
      <c r="O55" s="105">
        <f>O72+O89</f>
        <v>0</v>
      </c>
      <c r="P55" s="105">
        <f t="shared" si="21"/>
        <v>0</v>
      </c>
      <c r="Q55" s="105">
        <f t="shared" si="21"/>
        <v>0</v>
      </c>
      <c r="R55" s="105">
        <f t="shared" si="21"/>
        <v>0</v>
      </c>
    </row>
    <row r="56" spans="1:18" ht="19.5" customHeight="1" x14ac:dyDescent="0.25">
      <c r="A56" s="88" t="s">
        <v>73</v>
      </c>
      <c r="B56" s="89" t="s">
        <v>54</v>
      </c>
      <c r="C56" s="107" t="s">
        <v>24</v>
      </c>
      <c r="D56" s="108">
        <f>D58+D59</f>
        <v>56.67</v>
      </c>
      <c r="E56" s="108">
        <f>E58+E59</f>
        <v>82.911699999999996</v>
      </c>
      <c r="F56" s="109">
        <f>SUM(G56:R56)</f>
        <v>77.286000000000001</v>
      </c>
      <c r="G56" s="109">
        <f>G58+G59</f>
        <v>18.341999999999999</v>
      </c>
      <c r="H56" s="109">
        <f t="shared" ref="H56:R56" si="22">H58+H59</f>
        <v>15.56</v>
      </c>
      <c r="I56" s="109">
        <f t="shared" si="22"/>
        <v>12.212</v>
      </c>
      <c r="J56" s="109">
        <f t="shared" si="22"/>
        <v>1.73</v>
      </c>
      <c r="K56" s="109">
        <f t="shared" si="22"/>
        <v>0</v>
      </c>
      <c r="L56" s="109">
        <f t="shared" si="22"/>
        <v>0</v>
      </c>
      <c r="M56" s="109">
        <f t="shared" si="22"/>
        <v>0</v>
      </c>
      <c r="N56" s="109">
        <f t="shared" si="22"/>
        <v>0</v>
      </c>
      <c r="O56" s="109">
        <f t="shared" si="22"/>
        <v>0</v>
      </c>
      <c r="P56" s="109">
        <f t="shared" si="22"/>
        <v>1.8919999999999999</v>
      </c>
      <c r="Q56" s="109">
        <f t="shared" si="22"/>
        <v>12</v>
      </c>
      <c r="R56" s="109">
        <f t="shared" si="22"/>
        <v>15.55</v>
      </c>
    </row>
    <row r="57" spans="1:18" ht="20.25" customHeight="1" x14ac:dyDescent="0.25">
      <c r="A57" s="18"/>
      <c r="B57" s="19" t="s">
        <v>48</v>
      </c>
      <c r="C57" s="110" t="s">
        <v>1</v>
      </c>
      <c r="D57" s="111">
        <f>IFERROR(ROUND(D56/D51,4),)</f>
        <v>2.9999999999999997E-4</v>
      </c>
      <c r="E57" s="111">
        <f>IFERROR(ROUND(E56/E51,4),)</f>
        <v>4.0000000000000002E-4</v>
      </c>
      <c r="F57" s="112">
        <f t="shared" ref="F57:R57" si="23">IFERROR(ROUND(F56/F51,4),)</f>
        <v>4.0000000000000002E-4</v>
      </c>
      <c r="G57" s="112">
        <f t="shared" si="23"/>
        <v>4.0000000000000002E-4</v>
      </c>
      <c r="H57" s="112">
        <f t="shared" si="23"/>
        <v>4.0000000000000002E-4</v>
      </c>
      <c r="I57" s="112">
        <f t="shared" si="23"/>
        <v>4.0000000000000002E-4</v>
      </c>
      <c r="J57" s="112">
        <f t="shared" si="23"/>
        <v>4.0000000000000002E-4</v>
      </c>
      <c r="K57" s="112">
        <f t="shared" si="23"/>
        <v>0</v>
      </c>
      <c r="L57" s="112">
        <f t="shared" si="23"/>
        <v>0</v>
      </c>
      <c r="M57" s="112">
        <f t="shared" si="23"/>
        <v>0</v>
      </c>
      <c r="N57" s="112">
        <f t="shared" si="23"/>
        <v>0</v>
      </c>
      <c r="O57" s="112">
        <f t="shared" si="23"/>
        <v>0</v>
      </c>
      <c r="P57" s="112">
        <f t="shared" si="23"/>
        <v>4.0000000000000002E-4</v>
      </c>
      <c r="Q57" s="112">
        <f t="shared" si="23"/>
        <v>4.0000000000000002E-4</v>
      </c>
      <c r="R57" s="112">
        <f t="shared" si="23"/>
        <v>4.0000000000000002E-4</v>
      </c>
    </row>
    <row r="58" spans="1:18" ht="20.25" customHeight="1" x14ac:dyDescent="0.25">
      <c r="A58" s="37" t="s">
        <v>74</v>
      </c>
      <c r="B58" s="51" t="s">
        <v>50</v>
      </c>
      <c r="C58" s="52" t="s">
        <v>24</v>
      </c>
      <c r="D58" s="103">
        <f>D75+D92</f>
        <v>56.67</v>
      </c>
      <c r="E58" s="103">
        <f>E75+E92</f>
        <v>82.911699999999996</v>
      </c>
      <c r="F58" s="104">
        <f>SUM(G58:R58)</f>
        <v>77.286000000000001</v>
      </c>
      <c r="G58" s="103">
        <f>G75+G92</f>
        <v>18.341999999999999</v>
      </c>
      <c r="H58" s="103">
        <f>H75+H92</f>
        <v>15.56</v>
      </c>
      <c r="I58" s="103">
        <f>I75+I92</f>
        <v>12.212</v>
      </c>
      <c r="J58" s="103">
        <f>J75+J92</f>
        <v>1.73</v>
      </c>
      <c r="K58" s="104">
        <f>'[1]Зведений баланс'!J842</f>
        <v>0</v>
      </c>
      <c r="L58" s="104">
        <f>'[1]Зведений баланс'!K842</f>
        <v>0</v>
      </c>
      <c r="M58" s="104">
        <f>'[1]Зведений баланс'!L842</f>
        <v>0</v>
      </c>
      <c r="N58" s="104">
        <f>'[1]Зведений баланс'!M842</f>
        <v>0</v>
      </c>
      <c r="O58" s="104">
        <f>'[1]Зведений баланс'!N842</f>
        <v>0</v>
      </c>
      <c r="P58" s="103">
        <f>P75+P92</f>
        <v>1.8919999999999999</v>
      </c>
      <c r="Q58" s="103">
        <f>Q75+Q92</f>
        <v>12</v>
      </c>
      <c r="R58" s="103">
        <f>R75+R92</f>
        <v>15.55</v>
      </c>
    </row>
    <row r="59" spans="1:18" ht="17.25" customHeight="1" x14ac:dyDescent="0.25">
      <c r="A59" s="18" t="s">
        <v>75</v>
      </c>
      <c r="B59" s="19" t="s">
        <v>52</v>
      </c>
      <c r="C59" s="30" t="s">
        <v>24</v>
      </c>
      <c r="D59" s="105">
        <v>0</v>
      </c>
      <c r="E59" s="105">
        <v>0</v>
      </c>
      <c r="F59" s="106">
        <f>SUM(G59:R59)</f>
        <v>0</v>
      </c>
      <c r="G59" s="106">
        <f>'[1]Зведений баланс'!E843</f>
        <v>0</v>
      </c>
      <c r="H59" s="106">
        <f>'[1]Зведений баланс'!F843</f>
        <v>0</v>
      </c>
      <c r="I59" s="106">
        <f>'[1]Зведений баланс'!G843</f>
        <v>0</v>
      </c>
      <c r="J59" s="106">
        <f>'[1]Зведений баланс'!H843+'[1]Зведений баланс'!I843</f>
        <v>0</v>
      </c>
      <c r="K59" s="106">
        <f>'[1]Зведений баланс'!J843</f>
        <v>0</v>
      </c>
      <c r="L59" s="106">
        <f>'[1]Зведений баланс'!K843</f>
        <v>0</v>
      </c>
      <c r="M59" s="106">
        <f>'[1]Зведений баланс'!L843</f>
        <v>0</v>
      </c>
      <c r="N59" s="106">
        <f>'[1]Зведений баланс'!M843</f>
        <v>0</v>
      </c>
      <c r="O59" s="106">
        <f>'[1]Зведений баланс'!N843</f>
        <v>0</v>
      </c>
      <c r="P59" s="106">
        <f>'[1]Зведений баланс'!O843+'[1]Зведений баланс'!P843</f>
        <v>0</v>
      </c>
      <c r="Q59" s="106">
        <f>'[1]Зведений баланс'!Q843</f>
        <v>0</v>
      </c>
      <c r="R59" s="106">
        <f>'[1]Зведений баланс'!R843</f>
        <v>0</v>
      </c>
    </row>
    <row r="60" spans="1:18" ht="18.75" customHeight="1" x14ac:dyDescent="0.25">
      <c r="A60" s="88" t="s">
        <v>76</v>
      </c>
      <c r="B60" s="89" t="s">
        <v>58</v>
      </c>
      <c r="C60" s="107" t="s">
        <v>24</v>
      </c>
      <c r="D60" s="108">
        <f>D62+D63</f>
        <v>10619.238500000001</v>
      </c>
      <c r="E60" s="108">
        <f>E62+E63</f>
        <v>12079.0911</v>
      </c>
      <c r="F60" s="109">
        <f>SUM(G60:R60)</f>
        <v>11933.627</v>
      </c>
      <c r="G60" s="109">
        <f>G62+G63</f>
        <v>2750.13</v>
      </c>
      <c r="H60" s="109">
        <f t="shared" ref="H60:R60" si="24">H62+H63</f>
        <v>2348.3360000000002</v>
      </c>
      <c r="I60" s="109">
        <f t="shared" si="24"/>
        <v>1921.89</v>
      </c>
      <c r="J60" s="109">
        <f t="shared" si="24"/>
        <v>312.10699999999997</v>
      </c>
      <c r="K60" s="109">
        <f t="shared" si="24"/>
        <v>0</v>
      </c>
      <c r="L60" s="109">
        <f t="shared" si="24"/>
        <v>0</v>
      </c>
      <c r="M60" s="109">
        <f t="shared" si="24"/>
        <v>0</v>
      </c>
      <c r="N60" s="109">
        <f t="shared" si="24"/>
        <v>0</v>
      </c>
      <c r="O60" s="109">
        <f t="shared" si="24"/>
        <v>0</v>
      </c>
      <c r="P60" s="109">
        <f t="shared" si="24"/>
        <v>343.65699999999998</v>
      </c>
      <c r="Q60" s="109">
        <f t="shared" si="24"/>
        <v>1884.8679999999999</v>
      </c>
      <c r="R60" s="109">
        <f t="shared" si="24"/>
        <v>2372.6390000000001</v>
      </c>
    </row>
    <row r="61" spans="1:18" ht="18" customHeight="1" x14ac:dyDescent="0.25">
      <c r="A61" s="18"/>
      <c r="B61" s="19" t="s">
        <v>59</v>
      </c>
      <c r="C61" s="110" t="s">
        <v>1</v>
      </c>
      <c r="D61" s="111">
        <f>IFERROR(ROUND(D60/D51,4),)</f>
        <v>6.1400000000000003E-2</v>
      </c>
      <c r="E61" s="111">
        <f t="shared" ref="E61:R61" si="25">IFERROR(ROUND(E60/E51,4),)</f>
        <v>6.2600000000000003E-2</v>
      </c>
      <c r="F61" s="112">
        <f t="shared" si="25"/>
        <v>6.6000000000000003E-2</v>
      </c>
      <c r="G61" s="112">
        <f t="shared" si="25"/>
        <v>6.59E-2</v>
      </c>
      <c r="H61" s="112">
        <f t="shared" si="25"/>
        <v>6.59E-2</v>
      </c>
      <c r="I61" s="112">
        <f t="shared" si="25"/>
        <v>6.6100000000000006E-2</v>
      </c>
      <c r="J61" s="112">
        <f t="shared" si="25"/>
        <v>6.6500000000000004E-2</v>
      </c>
      <c r="K61" s="112">
        <f t="shared" si="25"/>
        <v>0</v>
      </c>
      <c r="L61" s="112">
        <f t="shared" si="25"/>
        <v>0</v>
      </c>
      <c r="M61" s="112">
        <f t="shared" si="25"/>
        <v>0</v>
      </c>
      <c r="N61" s="112">
        <f t="shared" si="25"/>
        <v>0</v>
      </c>
      <c r="O61" s="112">
        <f t="shared" si="25"/>
        <v>0</v>
      </c>
      <c r="P61" s="112">
        <f t="shared" si="25"/>
        <v>6.6500000000000004E-2</v>
      </c>
      <c r="Q61" s="112">
        <f t="shared" si="25"/>
        <v>6.6000000000000003E-2</v>
      </c>
      <c r="R61" s="112">
        <f t="shared" si="25"/>
        <v>6.6000000000000003E-2</v>
      </c>
    </row>
    <row r="62" spans="1:18" ht="18" customHeight="1" x14ac:dyDescent="0.25">
      <c r="A62" s="37" t="s">
        <v>77</v>
      </c>
      <c r="B62" s="51" t="s">
        <v>50</v>
      </c>
      <c r="C62" s="52" t="s">
        <v>24</v>
      </c>
      <c r="D62" s="103">
        <f>D79+D96</f>
        <v>10413.665500000001</v>
      </c>
      <c r="E62" s="103">
        <f>E79+E96</f>
        <v>11999.444</v>
      </c>
      <c r="F62" s="104">
        <f>SUM(G62:R62)</f>
        <v>11933.627</v>
      </c>
      <c r="G62" s="103">
        <f t="shared" ref="G62:J63" si="26">G79+G96</f>
        <v>2750.13</v>
      </c>
      <c r="H62" s="103">
        <f t="shared" si="26"/>
        <v>2348.3360000000002</v>
      </c>
      <c r="I62" s="103">
        <f t="shared" si="26"/>
        <v>1921.89</v>
      </c>
      <c r="J62" s="103">
        <f t="shared" si="26"/>
        <v>312.10699999999997</v>
      </c>
      <c r="K62" s="104">
        <f>'[1]Зведений баланс'!J834</f>
        <v>0</v>
      </c>
      <c r="L62" s="104">
        <f>'[1]Зведений баланс'!K834</f>
        <v>0</v>
      </c>
      <c r="M62" s="104">
        <f>'[1]Зведений баланс'!L834</f>
        <v>0</v>
      </c>
      <c r="N62" s="104">
        <f>'[1]Зведений баланс'!M834</f>
        <v>0</v>
      </c>
      <c r="O62" s="104">
        <f>'[1]Зведений баланс'!N834</f>
        <v>0</v>
      </c>
      <c r="P62" s="103">
        <f t="shared" ref="P62:R63" si="27">P79+P96</f>
        <v>343.65699999999998</v>
      </c>
      <c r="Q62" s="103">
        <f t="shared" si="27"/>
        <v>1884.8679999999999</v>
      </c>
      <c r="R62" s="103">
        <f t="shared" si="27"/>
        <v>2372.6390000000001</v>
      </c>
    </row>
    <row r="63" spans="1:18" ht="20.25" customHeight="1" x14ac:dyDescent="0.25">
      <c r="A63" s="18" t="s">
        <v>78</v>
      </c>
      <c r="B63" s="19" t="s">
        <v>52</v>
      </c>
      <c r="C63" s="30" t="s">
        <v>24</v>
      </c>
      <c r="D63" s="105">
        <f>D80+D97</f>
        <v>205.57300000000001</v>
      </c>
      <c r="E63" s="105">
        <f>E80+E97</f>
        <v>79.647099999999995</v>
      </c>
      <c r="F63" s="105">
        <f>F80+F97</f>
        <v>0</v>
      </c>
      <c r="G63" s="105">
        <f t="shared" si="26"/>
        <v>0</v>
      </c>
      <c r="H63" s="105">
        <f t="shared" si="26"/>
        <v>0</v>
      </c>
      <c r="I63" s="105">
        <f t="shared" si="26"/>
        <v>0</v>
      </c>
      <c r="J63" s="105">
        <f t="shared" si="26"/>
        <v>0</v>
      </c>
      <c r="K63" s="105">
        <f>K80+K97</f>
        <v>0</v>
      </c>
      <c r="L63" s="105">
        <f>L80+L97</f>
        <v>0</v>
      </c>
      <c r="M63" s="105">
        <f>M80+M97</f>
        <v>0</v>
      </c>
      <c r="N63" s="105">
        <f>N80+N97</f>
        <v>0</v>
      </c>
      <c r="O63" s="105">
        <f>O80+O97</f>
        <v>0</v>
      </c>
      <c r="P63" s="105">
        <f t="shared" si="27"/>
        <v>0</v>
      </c>
      <c r="Q63" s="105">
        <f t="shared" si="27"/>
        <v>0</v>
      </c>
      <c r="R63" s="105">
        <f t="shared" si="27"/>
        <v>0</v>
      </c>
    </row>
    <row r="64" spans="1:18" ht="18" customHeight="1" x14ac:dyDescent="0.25">
      <c r="A64" s="88" t="s">
        <v>79</v>
      </c>
      <c r="B64" s="89" t="s">
        <v>63</v>
      </c>
      <c r="C64" s="107" t="s">
        <v>24</v>
      </c>
      <c r="D64" s="108">
        <f>D66+D67</f>
        <v>5356.5880999999999</v>
      </c>
      <c r="E64" s="108">
        <f>E66+E67</f>
        <v>6244.4023999999999</v>
      </c>
      <c r="F64" s="109">
        <f>SUM(G64:R64)</f>
        <v>6791.9560000000001</v>
      </c>
      <c r="G64" s="109">
        <f>G66+G67</f>
        <v>1584.78</v>
      </c>
      <c r="H64" s="109">
        <f t="shared" ref="H64:R64" si="28">H66+H67</f>
        <v>1349.5520000000001</v>
      </c>
      <c r="I64" s="109">
        <f t="shared" si="28"/>
        <v>1085.162</v>
      </c>
      <c r="J64" s="109">
        <f t="shared" si="28"/>
        <v>166.77199999999999</v>
      </c>
      <c r="K64" s="109">
        <f t="shared" si="28"/>
        <v>0</v>
      </c>
      <c r="L64" s="109">
        <f t="shared" si="28"/>
        <v>0</v>
      </c>
      <c r="M64" s="109">
        <f t="shared" si="28"/>
        <v>0</v>
      </c>
      <c r="N64" s="109">
        <f t="shared" si="28"/>
        <v>0</v>
      </c>
      <c r="O64" s="109">
        <f t="shared" si="28"/>
        <v>0</v>
      </c>
      <c r="P64" s="109">
        <f t="shared" si="28"/>
        <v>183.37</v>
      </c>
      <c r="Q64" s="109">
        <f t="shared" si="28"/>
        <v>1065.25</v>
      </c>
      <c r="R64" s="109">
        <f t="shared" si="28"/>
        <v>1357.07</v>
      </c>
    </row>
    <row r="65" spans="1:18" ht="20.25" customHeight="1" x14ac:dyDescent="0.25">
      <c r="A65" s="18"/>
      <c r="B65" s="19" t="s">
        <v>59</v>
      </c>
      <c r="C65" s="110" t="s">
        <v>1</v>
      </c>
      <c r="D65" s="111">
        <f>IFERROR(ROUND(D64/D55,4),)</f>
        <v>0.36270000000000002</v>
      </c>
      <c r="E65" s="111">
        <f>IFERROR(ROUND(E64/E55,4),)</f>
        <v>0.64090000000000003</v>
      </c>
      <c r="F65" s="113">
        <f t="shared" ref="F65:R65" si="29">IFERROR(ROUND(F64/F51,4),)</f>
        <v>3.7600000000000001E-2</v>
      </c>
      <c r="G65" s="113">
        <f t="shared" si="29"/>
        <v>3.7999999999999999E-2</v>
      </c>
      <c r="H65" s="113">
        <f t="shared" si="29"/>
        <v>3.7900000000000003E-2</v>
      </c>
      <c r="I65" s="113">
        <f t="shared" si="29"/>
        <v>3.73E-2</v>
      </c>
      <c r="J65" s="113">
        <f t="shared" si="29"/>
        <v>3.5499999999999997E-2</v>
      </c>
      <c r="K65" s="113">
        <f t="shared" si="29"/>
        <v>0</v>
      </c>
      <c r="L65" s="113">
        <f t="shared" si="29"/>
        <v>0</v>
      </c>
      <c r="M65" s="113">
        <f t="shared" si="29"/>
        <v>0</v>
      </c>
      <c r="N65" s="113">
        <f t="shared" si="29"/>
        <v>0</v>
      </c>
      <c r="O65" s="113">
        <f t="shared" si="29"/>
        <v>0</v>
      </c>
      <c r="P65" s="113">
        <f t="shared" si="29"/>
        <v>3.5499999999999997E-2</v>
      </c>
      <c r="Q65" s="113">
        <f t="shared" si="29"/>
        <v>3.73E-2</v>
      </c>
      <c r="R65" s="113">
        <f t="shared" si="29"/>
        <v>3.7699999999999997E-2</v>
      </c>
    </row>
    <row r="66" spans="1:18" ht="17.25" customHeight="1" x14ac:dyDescent="0.25">
      <c r="A66" s="37" t="s">
        <v>80</v>
      </c>
      <c r="B66" s="51" t="s">
        <v>50</v>
      </c>
      <c r="C66" s="52" t="s">
        <v>24</v>
      </c>
      <c r="D66" s="103">
        <f>D83+D100</f>
        <v>5297.9790000000003</v>
      </c>
      <c r="E66" s="103">
        <f>E83+E100</f>
        <v>6190.4360999999999</v>
      </c>
      <c r="F66" s="104">
        <f>SUM(G66:R66)</f>
        <v>6791.9560000000001</v>
      </c>
      <c r="G66" s="103">
        <f t="shared" ref="G66:J67" si="30">G83+G100</f>
        <v>1584.78</v>
      </c>
      <c r="H66" s="103">
        <f t="shared" si="30"/>
        <v>1349.5520000000001</v>
      </c>
      <c r="I66" s="103">
        <f t="shared" si="30"/>
        <v>1085.162</v>
      </c>
      <c r="J66" s="103">
        <f t="shared" si="30"/>
        <v>166.77199999999999</v>
      </c>
      <c r="K66" s="104">
        <f>'[1]Зведений баланс'!J838</f>
        <v>0</v>
      </c>
      <c r="L66" s="104">
        <f>'[1]Зведений баланс'!K838</f>
        <v>0</v>
      </c>
      <c r="M66" s="104">
        <f>'[1]Зведений баланс'!L838</f>
        <v>0</v>
      </c>
      <c r="N66" s="104">
        <f>'[1]Зведений баланс'!M838</f>
        <v>0</v>
      </c>
      <c r="O66" s="104">
        <f>'[1]Зведений баланс'!N838</f>
        <v>0</v>
      </c>
      <c r="P66" s="103">
        <f t="shared" ref="P66:R67" si="31">P83+P100</f>
        <v>183.37</v>
      </c>
      <c r="Q66" s="103">
        <f t="shared" si="31"/>
        <v>1065.25</v>
      </c>
      <c r="R66" s="103">
        <f t="shared" si="31"/>
        <v>1357.07</v>
      </c>
    </row>
    <row r="67" spans="1:18" ht="18.75" customHeight="1" x14ac:dyDescent="0.25">
      <c r="A67" s="18" t="s">
        <v>81</v>
      </c>
      <c r="B67" s="19" t="s">
        <v>52</v>
      </c>
      <c r="C67" s="30" t="s">
        <v>24</v>
      </c>
      <c r="D67" s="105">
        <f>D84+D101</f>
        <v>58.609099999999998</v>
      </c>
      <c r="E67" s="105">
        <f>E84+E101</f>
        <v>53.966299999999997</v>
      </c>
      <c r="F67" s="106">
        <f>SUM(G67:R67)</f>
        <v>0</v>
      </c>
      <c r="G67" s="105">
        <f t="shared" si="30"/>
        <v>0</v>
      </c>
      <c r="H67" s="105">
        <f t="shared" si="30"/>
        <v>0</v>
      </c>
      <c r="I67" s="105">
        <f t="shared" si="30"/>
        <v>0</v>
      </c>
      <c r="J67" s="105">
        <f t="shared" si="30"/>
        <v>0</v>
      </c>
      <c r="K67" s="105">
        <f>K84+K101</f>
        <v>0</v>
      </c>
      <c r="L67" s="105">
        <f>L84+L101</f>
        <v>0</v>
      </c>
      <c r="M67" s="105">
        <f>M84+M101</f>
        <v>0</v>
      </c>
      <c r="N67" s="105">
        <f>N84+N101</f>
        <v>0</v>
      </c>
      <c r="O67" s="105">
        <f>O84+O101</f>
        <v>0</v>
      </c>
      <c r="P67" s="105">
        <f t="shared" si="31"/>
        <v>0</v>
      </c>
      <c r="Q67" s="105">
        <f t="shared" si="31"/>
        <v>0</v>
      </c>
      <c r="R67" s="105">
        <f t="shared" si="31"/>
        <v>0</v>
      </c>
    </row>
    <row r="68" spans="1:18" ht="56.25" customHeight="1" x14ac:dyDescent="0.25">
      <c r="A68" s="18" t="s">
        <v>70</v>
      </c>
      <c r="B68" s="19" t="s">
        <v>122</v>
      </c>
      <c r="C68" s="20" t="s">
        <v>24</v>
      </c>
      <c r="D68" s="114">
        <f>D69+D73+D77+D81</f>
        <v>168767.48259999999</v>
      </c>
      <c r="E68" s="114">
        <f>E69+E73+E77+E81</f>
        <v>187752.54667999997</v>
      </c>
      <c r="F68" s="114">
        <f>F69+F73+F77+F81</f>
        <v>175585.32299999995</v>
      </c>
      <c r="G68" s="114">
        <f>G69+G73+G77+G81</f>
        <v>40525.611000000004</v>
      </c>
      <c r="H68" s="114">
        <f t="shared" ref="H68:R68" si="32">H69+H73+H77+H81</f>
        <v>34593.277000000002</v>
      </c>
      <c r="I68" s="114">
        <f t="shared" si="32"/>
        <v>28250.432999999997</v>
      </c>
      <c r="J68" s="114">
        <f t="shared" si="32"/>
        <v>4557.9380000000001</v>
      </c>
      <c r="K68" s="114">
        <f t="shared" si="32"/>
        <v>0</v>
      </c>
      <c r="L68" s="114">
        <f t="shared" si="32"/>
        <v>0</v>
      </c>
      <c r="M68" s="114">
        <f t="shared" si="32"/>
        <v>0</v>
      </c>
      <c r="N68" s="114">
        <f t="shared" si="32"/>
        <v>0</v>
      </c>
      <c r="O68" s="114">
        <f t="shared" si="32"/>
        <v>0</v>
      </c>
      <c r="P68" s="114">
        <f t="shared" si="32"/>
        <v>5017.8869999999997</v>
      </c>
      <c r="Q68" s="114">
        <f t="shared" si="32"/>
        <v>27709.297999999999</v>
      </c>
      <c r="R68" s="114">
        <f t="shared" si="32"/>
        <v>34930.878999999994</v>
      </c>
    </row>
    <row r="69" spans="1:18" ht="17.25" customHeight="1" x14ac:dyDescent="0.25">
      <c r="A69" s="88" t="s">
        <v>90</v>
      </c>
      <c r="B69" s="89" t="s">
        <v>47</v>
      </c>
      <c r="C69" s="107" t="s">
        <v>24</v>
      </c>
      <c r="D69" s="109">
        <f>D71+D72</f>
        <v>153120.467</v>
      </c>
      <c r="E69" s="109">
        <f>E71+E72</f>
        <v>169887.92947999999</v>
      </c>
      <c r="F69" s="109">
        <f>SUM(G69:R69)</f>
        <v>157329.13399999996</v>
      </c>
      <c r="G69" s="109">
        <f>G71+G72</f>
        <v>36297.919000000002</v>
      </c>
      <c r="H69" s="109">
        <f t="shared" ref="H69:R69" si="33">H71+H72</f>
        <v>30987.089</v>
      </c>
      <c r="I69" s="109">
        <f t="shared" si="33"/>
        <v>25319.388999999999</v>
      </c>
      <c r="J69" s="109">
        <f t="shared" si="33"/>
        <v>4091.8890000000001</v>
      </c>
      <c r="K69" s="109">
        <f t="shared" si="33"/>
        <v>0</v>
      </c>
      <c r="L69" s="109">
        <f t="shared" si="33"/>
        <v>0</v>
      </c>
      <c r="M69" s="109">
        <f t="shared" si="33"/>
        <v>0</v>
      </c>
      <c r="N69" s="109">
        <f t="shared" si="33"/>
        <v>0</v>
      </c>
      <c r="O69" s="109">
        <f t="shared" si="33"/>
        <v>0</v>
      </c>
      <c r="P69" s="109">
        <f t="shared" si="33"/>
        <v>4504.9679999999998</v>
      </c>
      <c r="Q69" s="109">
        <f t="shared" si="33"/>
        <v>24833.71</v>
      </c>
      <c r="R69" s="109">
        <f t="shared" si="33"/>
        <v>31294.17</v>
      </c>
    </row>
    <row r="70" spans="1:18" ht="17.25" customHeight="1" x14ac:dyDescent="0.25">
      <c r="A70" s="18"/>
      <c r="B70" s="19" t="s">
        <v>48</v>
      </c>
      <c r="C70" s="110" t="s">
        <v>1</v>
      </c>
      <c r="D70" s="112">
        <f>IFERROR(ROUND(D69/D68,4),)</f>
        <v>0.9073</v>
      </c>
      <c r="E70" s="112">
        <f>IFERROR(ROUND(E69/E68,4),)</f>
        <v>0.90490000000000004</v>
      </c>
      <c r="F70" s="112">
        <f t="shared" ref="F70:R70" si="34">IFERROR(ROUND(F69/F68,4),)</f>
        <v>0.89600000000000002</v>
      </c>
      <c r="G70" s="112">
        <f t="shared" si="34"/>
        <v>0.89570000000000005</v>
      </c>
      <c r="H70" s="112">
        <f t="shared" si="34"/>
        <v>0.89580000000000004</v>
      </c>
      <c r="I70" s="112">
        <f t="shared" si="34"/>
        <v>0.8962</v>
      </c>
      <c r="J70" s="112">
        <f t="shared" si="34"/>
        <v>0.89780000000000004</v>
      </c>
      <c r="K70" s="112">
        <f t="shared" si="34"/>
        <v>0</v>
      </c>
      <c r="L70" s="112">
        <f t="shared" si="34"/>
        <v>0</v>
      </c>
      <c r="M70" s="112">
        <f t="shared" si="34"/>
        <v>0</v>
      </c>
      <c r="N70" s="112">
        <f t="shared" si="34"/>
        <v>0</v>
      </c>
      <c r="O70" s="112">
        <f t="shared" si="34"/>
        <v>0</v>
      </c>
      <c r="P70" s="112">
        <f t="shared" si="34"/>
        <v>0.89780000000000004</v>
      </c>
      <c r="Q70" s="112">
        <f t="shared" si="34"/>
        <v>0.8962</v>
      </c>
      <c r="R70" s="112">
        <f t="shared" si="34"/>
        <v>0.89590000000000003</v>
      </c>
    </row>
    <row r="71" spans="1:18" ht="21.75" customHeight="1" x14ac:dyDescent="0.25">
      <c r="A71" s="22" t="s">
        <v>91</v>
      </c>
      <c r="B71" s="23" t="s">
        <v>50</v>
      </c>
      <c r="C71" s="24" t="s">
        <v>24</v>
      </c>
      <c r="D71" s="115">
        <v>138649.67199999999</v>
      </c>
      <c r="E71" s="115">
        <v>160314.28148000001</v>
      </c>
      <c r="F71" s="115">
        <f>SUM(G71:R71)</f>
        <v>157329.13399999996</v>
      </c>
      <c r="G71" s="115">
        <v>36297.919000000002</v>
      </c>
      <c r="H71" s="115">
        <v>30987.089</v>
      </c>
      <c r="I71" s="115">
        <v>25319.388999999999</v>
      </c>
      <c r="J71" s="115">
        <v>4091.8890000000001</v>
      </c>
      <c r="K71" s="115">
        <f>'[1]Зведений баланс'!J847</f>
        <v>0</v>
      </c>
      <c r="L71" s="115">
        <f>'[1]Зведений баланс'!K847</f>
        <v>0</v>
      </c>
      <c r="M71" s="115">
        <f>'[1]Зведений баланс'!L847</f>
        <v>0</v>
      </c>
      <c r="N71" s="115">
        <f>'[1]Зведений баланс'!M847</f>
        <v>0</v>
      </c>
      <c r="O71" s="115">
        <f>'[1]Зведений баланс'!N847</f>
        <v>0</v>
      </c>
      <c r="P71" s="115">
        <v>4504.9679999999998</v>
      </c>
      <c r="Q71" s="115">
        <v>24833.71</v>
      </c>
      <c r="R71" s="115">
        <v>31294.17</v>
      </c>
    </row>
    <row r="72" spans="1:18" ht="19.5" customHeight="1" x14ac:dyDescent="0.25">
      <c r="A72" s="18" t="s">
        <v>92</v>
      </c>
      <c r="B72" s="19" t="s">
        <v>52</v>
      </c>
      <c r="C72" s="30" t="s">
        <v>24</v>
      </c>
      <c r="D72" s="116">
        <v>14470.795</v>
      </c>
      <c r="E72" s="116">
        <v>9573.6479999999992</v>
      </c>
      <c r="F72" s="106">
        <f>SUM(G72:R72)</f>
        <v>0</v>
      </c>
      <c r="G72" s="106">
        <f>'[1]Зведений баланс'!E848</f>
        <v>0</v>
      </c>
      <c r="H72" s="106">
        <f>'[1]Зведений баланс'!F848</f>
        <v>0</v>
      </c>
      <c r="I72" s="106">
        <f>'[1]Зведений баланс'!G848</f>
        <v>0</v>
      </c>
      <c r="J72" s="106">
        <f>'[1]Зведений баланс'!H848+'[1]Зведений баланс'!I848</f>
        <v>0</v>
      </c>
      <c r="K72" s="106">
        <f>'[1]Зведений баланс'!J848</f>
        <v>0</v>
      </c>
      <c r="L72" s="106">
        <f>'[1]Зведений баланс'!K848</f>
        <v>0</v>
      </c>
      <c r="M72" s="106">
        <f>'[1]Зведений баланс'!L848</f>
        <v>0</v>
      </c>
      <c r="N72" s="106">
        <f>'[1]Зведений баланс'!M848</f>
        <v>0</v>
      </c>
      <c r="O72" s="106">
        <f>'[1]Зведений баланс'!N848</f>
        <v>0</v>
      </c>
      <c r="P72" s="106">
        <f>'[1]Зведений баланс'!O848+'[1]Зведений баланс'!P848</f>
        <v>0</v>
      </c>
      <c r="Q72" s="106">
        <f>'[1]Зведений баланс'!Q848</f>
        <v>0</v>
      </c>
      <c r="R72" s="106">
        <f>'[1]Зведений баланс'!R848</f>
        <v>0</v>
      </c>
    </row>
    <row r="73" spans="1:18" ht="18" customHeight="1" x14ac:dyDescent="0.25">
      <c r="A73" s="88" t="s">
        <v>93</v>
      </c>
      <c r="B73" s="89" t="s">
        <v>54</v>
      </c>
      <c r="C73" s="107" t="s">
        <v>24</v>
      </c>
      <c r="D73" s="109">
        <f>D75+D76</f>
        <v>56.67</v>
      </c>
      <c r="E73" s="109">
        <f>E75+E76</f>
        <v>82.911699999999996</v>
      </c>
      <c r="F73" s="109">
        <f>SUM(G73:R73)</f>
        <v>77.286000000000001</v>
      </c>
      <c r="G73" s="109">
        <f>G75+G76</f>
        <v>18.341999999999999</v>
      </c>
      <c r="H73" s="109">
        <f t="shared" ref="H73:R73" si="35">H75+H76</f>
        <v>15.56</v>
      </c>
      <c r="I73" s="109">
        <f t="shared" si="35"/>
        <v>12.212</v>
      </c>
      <c r="J73" s="109">
        <f t="shared" si="35"/>
        <v>1.73</v>
      </c>
      <c r="K73" s="109">
        <f t="shared" si="35"/>
        <v>0</v>
      </c>
      <c r="L73" s="109">
        <f t="shared" si="35"/>
        <v>0</v>
      </c>
      <c r="M73" s="109">
        <f t="shared" si="35"/>
        <v>0</v>
      </c>
      <c r="N73" s="109">
        <f t="shared" si="35"/>
        <v>0</v>
      </c>
      <c r="O73" s="109">
        <f t="shared" si="35"/>
        <v>0</v>
      </c>
      <c r="P73" s="109">
        <f t="shared" si="35"/>
        <v>1.8919999999999999</v>
      </c>
      <c r="Q73" s="109">
        <f t="shared" si="35"/>
        <v>12</v>
      </c>
      <c r="R73" s="109">
        <f t="shared" si="35"/>
        <v>15.55</v>
      </c>
    </row>
    <row r="74" spans="1:18" ht="19.5" customHeight="1" x14ac:dyDescent="0.25">
      <c r="A74" s="18"/>
      <c r="B74" s="19" t="s">
        <v>48</v>
      </c>
      <c r="C74" s="110" t="s">
        <v>1</v>
      </c>
      <c r="D74" s="112">
        <f>IFERROR(ROUND(D73/D68,4),)</f>
        <v>2.9999999999999997E-4</v>
      </c>
      <c r="E74" s="112">
        <f>IFERROR(ROUND(E73/E68,4),)</f>
        <v>4.0000000000000002E-4</v>
      </c>
      <c r="F74" s="112">
        <f t="shared" ref="F74:R74" si="36">IFERROR(ROUND(F73/F68,4),)</f>
        <v>4.0000000000000002E-4</v>
      </c>
      <c r="G74" s="112">
        <f t="shared" si="36"/>
        <v>5.0000000000000001E-4</v>
      </c>
      <c r="H74" s="112">
        <f t="shared" si="36"/>
        <v>4.0000000000000002E-4</v>
      </c>
      <c r="I74" s="112">
        <f t="shared" si="36"/>
        <v>4.0000000000000002E-4</v>
      </c>
      <c r="J74" s="112">
        <f t="shared" si="36"/>
        <v>4.0000000000000002E-4</v>
      </c>
      <c r="K74" s="112">
        <f t="shared" si="36"/>
        <v>0</v>
      </c>
      <c r="L74" s="112">
        <f t="shared" si="36"/>
        <v>0</v>
      </c>
      <c r="M74" s="112">
        <f t="shared" si="36"/>
        <v>0</v>
      </c>
      <c r="N74" s="112">
        <f t="shared" si="36"/>
        <v>0</v>
      </c>
      <c r="O74" s="112">
        <f t="shared" si="36"/>
        <v>0</v>
      </c>
      <c r="P74" s="112">
        <f t="shared" si="36"/>
        <v>4.0000000000000002E-4</v>
      </c>
      <c r="Q74" s="112">
        <f t="shared" si="36"/>
        <v>4.0000000000000002E-4</v>
      </c>
      <c r="R74" s="112">
        <f t="shared" si="36"/>
        <v>4.0000000000000002E-4</v>
      </c>
    </row>
    <row r="75" spans="1:18" ht="19.5" customHeight="1" x14ac:dyDescent="0.25">
      <c r="A75" s="37" t="s">
        <v>94</v>
      </c>
      <c r="B75" s="51" t="s">
        <v>50</v>
      </c>
      <c r="C75" s="52" t="s">
        <v>24</v>
      </c>
      <c r="D75" s="115">
        <v>56.67</v>
      </c>
      <c r="E75" s="115">
        <v>82.911699999999996</v>
      </c>
      <c r="F75" s="117">
        <f>SUM(G75:R75)</f>
        <v>77.286000000000001</v>
      </c>
      <c r="G75" s="104">
        <v>18.341999999999999</v>
      </c>
      <c r="H75" s="104">
        <v>15.56</v>
      </c>
      <c r="I75" s="104">
        <v>12.212</v>
      </c>
      <c r="J75" s="104">
        <v>1.73</v>
      </c>
      <c r="K75" s="104">
        <f>'[1]Зведений баланс'!J859</f>
        <v>0</v>
      </c>
      <c r="L75" s="104">
        <f>'[1]Зведений баланс'!K859</f>
        <v>0</v>
      </c>
      <c r="M75" s="104">
        <f>'[1]Зведений баланс'!L859</f>
        <v>0</v>
      </c>
      <c r="N75" s="104">
        <f>'[1]Зведений баланс'!M859</f>
        <v>0</v>
      </c>
      <c r="O75" s="104">
        <f>'[1]Зведений баланс'!N859</f>
        <v>0</v>
      </c>
      <c r="P75" s="104">
        <v>1.8919999999999999</v>
      </c>
      <c r="Q75" s="104">
        <v>12</v>
      </c>
      <c r="R75" s="104">
        <v>15.55</v>
      </c>
    </row>
    <row r="76" spans="1:18" ht="18.75" customHeight="1" x14ac:dyDescent="0.25">
      <c r="A76" s="18" t="s">
        <v>96</v>
      </c>
      <c r="B76" s="19" t="s">
        <v>52</v>
      </c>
      <c r="C76" s="30" t="s">
        <v>24</v>
      </c>
      <c r="D76" s="116">
        <v>0</v>
      </c>
      <c r="E76" s="116">
        <v>0</v>
      </c>
      <c r="F76" s="106">
        <f>SUM(G76:R76)</f>
        <v>0</v>
      </c>
      <c r="G76" s="106">
        <f>'[1]Зведений баланс'!E860</f>
        <v>0</v>
      </c>
      <c r="H76" s="106">
        <f>'[1]Зведений баланс'!F860</f>
        <v>0</v>
      </c>
      <c r="I76" s="106">
        <f>'[1]Зведений баланс'!G860</f>
        <v>0</v>
      </c>
      <c r="J76" s="106">
        <f>'[1]Зведений баланс'!H860+'[1]Зведений баланс'!I860</f>
        <v>0</v>
      </c>
      <c r="K76" s="106">
        <f>'[1]Зведений баланс'!J860</f>
        <v>0</v>
      </c>
      <c r="L76" s="106">
        <f>'[1]Зведений баланс'!K860</f>
        <v>0</v>
      </c>
      <c r="M76" s="106">
        <f>'[1]Зведений баланс'!L860</f>
        <v>0</v>
      </c>
      <c r="N76" s="106">
        <f>'[1]Зведений баланс'!M860</f>
        <v>0</v>
      </c>
      <c r="O76" s="106">
        <f>'[1]Зведений баланс'!N860</f>
        <v>0</v>
      </c>
      <c r="P76" s="106">
        <f>'[1]Зведений баланс'!O860+'[1]Зведений баланс'!P860</f>
        <v>0</v>
      </c>
      <c r="Q76" s="106">
        <f>'[1]Зведений баланс'!Q860</f>
        <v>0</v>
      </c>
      <c r="R76" s="106">
        <f>'[1]Зведений баланс'!R860</f>
        <v>0</v>
      </c>
    </row>
    <row r="77" spans="1:18" ht="18.75" customHeight="1" x14ac:dyDescent="0.25">
      <c r="A77" s="88" t="s">
        <v>97</v>
      </c>
      <c r="B77" s="89" t="s">
        <v>58</v>
      </c>
      <c r="C77" s="107" t="s">
        <v>24</v>
      </c>
      <c r="D77" s="109">
        <f>D79+D80</f>
        <v>10531.191500000001</v>
      </c>
      <c r="E77" s="109">
        <f>E79+E80</f>
        <v>11961.6911</v>
      </c>
      <c r="F77" s="108">
        <f>SUM(G77:R77)</f>
        <v>11817.967000000001</v>
      </c>
      <c r="G77" s="108">
        <f>G79+G80</f>
        <v>2724.05</v>
      </c>
      <c r="H77" s="108">
        <f t="shared" ref="H77:R77" si="37">H79+H80</f>
        <v>2325.9560000000001</v>
      </c>
      <c r="I77" s="108">
        <f t="shared" si="37"/>
        <v>1903.01</v>
      </c>
      <c r="J77" s="108">
        <f t="shared" si="37"/>
        <v>308.767</v>
      </c>
      <c r="K77" s="108">
        <f t="shared" si="37"/>
        <v>0</v>
      </c>
      <c r="L77" s="108">
        <f t="shared" si="37"/>
        <v>0</v>
      </c>
      <c r="M77" s="108">
        <f t="shared" si="37"/>
        <v>0</v>
      </c>
      <c r="N77" s="108">
        <f t="shared" si="37"/>
        <v>0</v>
      </c>
      <c r="O77" s="108">
        <f t="shared" si="37"/>
        <v>0</v>
      </c>
      <c r="P77" s="108">
        <f t="shared" si="37"/>
        <v>339.96699999999998</v>
      </c>
      <c r="Q77" s="108">
        <f t="shared" si="37"/>
        <v>1866.3779999999999</v>
      </c>
      <c r="R77" s="108">
        <f t="shared" si="37"/>
        <v>2349.8389999999999</v>
      </c>
    </row>
    <row r="78" spans="1:18" ht="18.75" customHeight="1" x14ac:dyDescent="0.25">
      <c r="A78" s="18"/>
      <c r="B78" s="19" t="s">
        <v>59</v>
      </c>
      <c r="C78" s="110" t="s">
        <v>1</v>
      </c>
      <c r="D78" s="112">
        <f>IFERROR(ROUND(D77/D68,4),)</f>
        <v>6.2399999999999997E-2</v>
      </c>
      <c r="E78" s="112">
        <f>IFERROR(ROUND(E77/E68,4),)</f>
        <v>6.3700000000000007E-2</v>
      </c>
      <c r="F78" s="112">
        <f t="shared" ref="F78:R78" si="38">IFERROR(ROUND(F77/F68,4),)</f>
        <v>6.7299999999999999E-2</v>
      </c>
      <c r="G78" s="112">
        <f t="shared" si="38"/>
        <v>6.7199999999999996E-2</v>
      </c>
      <c r="H78" s="112">
        <f t="shared" si="38"/>
        <v>6.7199999999999996E-2</v>
      </c>
      <c r="I78" s="112">
        <f t="shared" si="38"/>
        <v>6.7400000000000002E-2</v>
      </c>
      <c r="J78" s="112">
        <f t="shared" si="38"/>
        <v>6.7699999999999996E-2</v>
      </c>
      <c r="K78" s="112">
        <f t="shared" si="38"/>
        <v>0</v>
      </c>
      <c r="L78" s="112">
        <f t="shared" si="38"/>
        <v>0</v>
      </c>
      <c r="M78" s="112">
        <f t="shared" si="38"/>
        <v>0</v>
      </c>
      <c r="N78" s="112">
        <f t="shared" si="38"/>
        <v>0</v>
      </c>
      <c r="O78" s="112">
        <f t="shared" si="38"/>
        <v>0</v>
      </c>
      <c r="P78" s="112">
        <f t="shared" si="38"/>
        <v>6.7799999999999999E-2</v>
      </c>
      <c r="Q78" s="112">
        <f t="shared" si="38"/>
        <v>6.7400000000000002E-2</v>
      </c>
      <c r="R78" s="112">
        <f t="shared" si="38"/>
        <v>6.7299999999999999E-2</v>
      </c>
    </row>
    <row r="79" spans="1:18" x14ac:dyDescent="0.25">
      <c r="A79" s="37" t="s">
        <v>98</v>
      </c>
      <c r="B79" s="51" t="s">
        <v>50</v>
      </c>
      <c r="C79" s="52" t="s">
        <v>24</v>
      </c>
      <c r="D79" s="115">
        <v>10325.6185</v>
      </c>
      <c r="E79" s="115">
        <v>11882.044</v>
      </c>
      <c r="F79" s="104">
        <f>SUM(G79:R79)</f>
        <v>11817.967000000001</v>
      </c>
      <c r="G79" s="104">
        <v>2724.05</v>
      </c>
      <c r="H79" s="104">
        <v>2325.9560000000001</v>
      </c>
      <c r="I79" s="104">
        <v>1903.01</v>
      </c>
      <c r="J79" s="104">
        <v>308.767</v>
      </c>
      <c r="K79" s="104">
        <f>'[1]Зведений баланс'!J851</f>
        <v>0</v>
      </c>
      <c r="L79" s="104">
        <f>'[1]Зведений баланс'!K851</f>
        <v>0</v>
      </c>
      <c r="M79" s="104">
        <f>'[1]Зведений баланс'!L851</f>
        <v>0</v>
      </c>
      <c r="N79" s="104">
        <f>'[1]Зведений баланс'!M851</f>
        <v>0</v>
      </c>
      <c r="O79" s="104">
        <f>'[1]Зведений баланс'!N851</f>
        <v>0</v>
      </c>
      <c r="P79" s="104">
        <v>339.96699999999998</v>
      </c>
      <c r="Q79" s="104">
        <v>1866.3779999999999</v>
      </c>
      <c r="R79" s="104">
        <v>2349.8389999999999</v>
      </c>
    </row>
    <row r="80" spans="1:18" ht="20.25" customHeight="1" x14ac:dyDescent="0.25">
      <c r="A80" s="18" t="s">
        <v>99</v>
      </c>
      <c r="B80" s="19" t="s">
        <v>52</v>
      </c>
      <c r="C80" s="30" t="s">
        <v>24</v>
      </c>
      <c r="D80" s="116">
        <v>205.57300000000001</v>
      </c>
      <c r="E80" s="116">
        <v>79.647099999999995</v>
      </c>
      <c r="F80" s="116">
        <f>SUM(G80:R80)</f>
        <v>0</v>
      </c>
      <c r="G80" s="116">
        <f>'[1]Зведений баланс'!E852</f>
        <v>0</v>
      </c>
      <c r="H80" s="116">
        <f>'[1]Зведений баланс'!F852</f>
        <v>0</v>
      </c>
      <c r="I80" s="116">
        <f>'[1]Зведений баланс'!G852</f>
        <v>0</v>
      </c>
      <c r="J80" s="116">
        <f>'[1]Зведений баланс'!H852+'[1]Зведений баланс'!I852</f>
        <v>0</v>
      </c>
      <c r="K80" s="116">
        <f>'[1]Зведений баланс'!J852</f>
        <v>0</v>
      </c>
      <c r="L80" s="116">
        <f>'[1]Зведений баланс'!K852</f>
        <v>0</v>
      </c>
      <c r="M80" s="116">
        <f>'[1]Зведений баланс'!L852</f>
        <v>0</v>
      </c>
      <c r="N80" s="116">
        <f>'[1]Зведений баланс'!M852</f>
        <v>0</v>
      </c>
      <c r="O80" s="116">
        <f>'[1]Зведений баланс'!N852</f>
        <v>0</v>
      </c>
      <c r="P80" s="116">
        <f>'[1]Зведений баланс'!O852+'[1]Зведений баланс'!P852</f>
        <v>0</v>
      </c>
      <c r="Q80" s="116">
        <f>'[1]Зведений баланс'!Q852</f>
        <v>0</v>
      </c>
      <c r="R80" s="116">
        <f>'[1]Зведений баланс'!R852</f>
        <v>0</v>
      </c>
    </row>
    <row r="81" spans="1:18" ht="15.75" x14ac:dyDescent="0.25">
      <c r="A81" s="18" t="s">
        <v>100</v>
      </c>
      <c r="B81" s="19" t="s">
        <v>63</v>
      </c>
      <c r="C81" s="118" t="s">
        <v>24</v>
      </c>
      <c r="D81" s="32">
        <f>D83+D84</f>
        <v>5059.1540999999997</v>
      </c>
      <c r="E81" s="32">
        <f>E83+E84</f>
        <v>5820.0144</v>
      </c>
      <c r="F81" s="32">
        <f>SUM(G81:R81)</f>
        <v>6360.9359999999997</v>
      </c>
      <c r="G81" s="32">
        <f>G83+G84</f>
        <v>1485.3</v>
      </c>
      <c r="H81" s="32">
        <f t="shared" ref="H81:R81" si="39">H83+H84</f>
        <v>1264.672</v>
      </c>
      <c r="I81" s="32">
        <f t="shared" si="39"/>
        <v>1015.822</v>
      </c>
      <c r="J81" s="32">
        <f t="shared" si="39"/>
        <v>155.55199999999999</v>
      </c>
      <c r="K81" s="32">
        <f t="shared" si="39"/>
        <v>0</v>
      </c>
      <c r="L81" s="32">
        <f t="shared" si="39"/>
        <v>0</v>
      </c>
      <c r="M81" s="32">
        <f t="shared" si="39"/>
        <v>0</v>
      </c>
      <c r="N81" s="32">
        <f t="shared" si="39"/>
        <v>0</v>
      </c>
      <c r="O81" s="32">
        <f t="shared" si="39"/>
        <v>0</v>
      </c>
      <c r="P81" s="32">
        <f t="shared" si="39"/>
        <v>171.06</v>
      </c>
      <c r="Q81" s="32">
        <f t="shared" si="39"/>
        <v>997.21</v>
      </c>
      <c r="R81" s="32">
        <f t="shared" si="39"/>
        <v>1271.32</v>
      </c>
    </row>
    <row r="82" spans="1:18" ht="18" customHeight="1" x14ac:dyDescent="0.25">
      <c r="A82" s="65"/>
      <c r="B82" s="66" t="s">
        <v>59</v>
      </c>
      <c r="C82" s="100" t="s">
        <v>1</v>
      </c>
      <c r="D82" s="102">
        <f t="shared" ref="D82:O82" si="40">IFERROR(ROUND(D81/D68,4),)</f>
        <v>0.03</v>
      </c>
      <c r="E82" s="102">
        <f t="shared" si="40"/>
        <v>3.1E-2</v>
      </c>
      <c r="F82" s="102">
        <f t="shared" si="40"/>
        <v>3.6200000000000003E-2</v>
      </c>
      <c r="G82" s="102">
        <f t="shared" si="40"/>
        <v>3.6700000000000003E-2</v>
      </c>
      <c r="H82" s="102">
        <f t="shared" si="40"/>
        <v>3.6600000000000001E-2</v>
      </c>
      <c r="I82" s="102">
        <f t="shared" si="40"/>
        <v>3.5999999999999997E-2</v>
      </c>
      <c r="J82" s="102">
        <f t="shared" si="40"/>
        <v>3.4099999999999998E-2</v>
      </c>
      <c r="K82" s="119">
        <f t="shared" si="40"/>
        <v>0</v>
      </c>
      <c r="L82" s="119">
        <f t="shared" si="40"/>
        <v>0</v>
      </c>
      <c r="M82" s="119">
        <f t="shared" si="40"/>
        <v>0</v>
      </c>
      <c r="N82" s="119">
        <f t="shared" si="40"/>
        <v>0</v>
      </c>
      <c r="O82" s="119">
        <f t="shared" si="40"/>
        <v>0</v>
      </c>
      <c r="P82" s="102">
        <f>IFERROR(ROUND(P81/P68,4),)</f>
        <v>3.4099999999999998E-2</v>
      </c>
      <c r="Q82" s="102">
        <f>IFERROR(ROUND(Q81/Q68,4),)</f>
        <v>3.5999999999999997E-2</v>
      </c>
      <c r="R82" s="102">
        <f>IFERROR(ROUND(R81/R68,4),)</f>
        <v>3.6400000000000002E-2</v>
      </c>
    </row>
    <row r="83" spans="1:18" ht="21" customHeight="1" x14ac:dyDescent="0.25">
      <c r="A83" s="18" t="s">
        <v>101</v>
      </c>
      <c r="B83" s="19" t="s">
        <v>50</v>
      </c>
      <c r="C83" s="30" t="s">
        <v>24</v>
      </c>
      <c r="D83" s="116">
        <v>5004.317</v>
      </c>
      <c r="E83" s="116">
        <v>5771.8561</v>
      </c>
      <c r="F83" s="116">
        <f>SUM(G83:R83)</f>
        <v>6360.9359999999997</v>
      </c>
      <c r="G83" s="116">
        <v>1485.3</v>
      </c>
      <c r="H83" s="116">
        <v>1264.672</v>
      </c>
      <c r="I83" s="116">
        <v>1015.822</v>
      </c>
      <c r="J83" s="116">
        <v>155.55199999999999</v>
      </c>
      <c r="K83" s="116">
        <f>'[1]Зведений баланс'!J855</f>
        <v>0</v>
      </c>
      <c r="L83" s="116">
        <f>'[1]Зведений баланс'!K855</f>
        <v>0</v>
      </c>
      <c r="M83" s="116">
        <f>'[1]Зведений баланс'!L855</f>
        <v>0</v>
      </c>
      <c r="N83" s="116">
        <f>'[1]Зведений баланс'!M855</f>
        <v>0</v>
      </c>
      <c r="O83" s="116">
        <f>'[1]Зведений баланс'!N855</f>
        <v>0</v>
      </c>
      <c r="P83" s="116">
        <v>171.06</v>
      </c>
      <c r="Q83" s="116">
        <v>997.21</v>
      </c>
      <c r="R83" s="116">
        <v>1271.32</v>
      </c>
    </row>
    <row r="84" spans="1:18" x14ac:dyDescent="0.25">
      <c r="A84" s="22" t="s">
        <v>102</v>
      </c>
      <c r="B84" s="23" t="s">
        <v>52</v>
      </c>
      <c r="C84" s="24" t="s">
        <v>24</v>
      </c>
      <c r="D84" s="115">
        <v>54.8371</v>
      </c>
      <c r="E84" s="115">
        <v>48.158299999999997</v>
      </c>
      <c r="F84" s="115">
        <f>SUM(G84:R84)</f>
        <v>0</v>
      </c>
      <c r="G84" s="115">
        <v>0</v>
      </c>
      <c r="H84" s="115">
        <f>'[1]Зведений баланс'!F856</f>
        <v>0</v>
      </c>
      <c r="I84" s="115">
        <f>'[1]Зведений баланс'!G856</f>
        <v>0</v>
      </c>
      <c r="J84" s="115">
        <f>'[1]Зведений баланс'!H856+'[1]Зведений баланс'!I856</f>
        <v>0</v>
      </c>
      <c r="K84" s="115">
        <f>'[1]Зведений баланс'!J856</f>
        <v>0</v>
      </c>
      <c r="L84" s="115">
        <f>'[1]Зведений баланс'!K856</f>
        <v>0</v>
      </c>
      <c r="M84" s="115">
        <f>'[1]Зведений баланс'!L856</f>
        <v>0</v>
      </c>
      <c r="N84" s="115">
        <f>'[1]Зведений баланс'!M856</f>
        <v>0</v>
      </c>
      <c r="O84" s="115">
        <f>'[1]Зведений баланс'!N856</f>
        <v>0</v>
      </c>
      <c r="P84" s="115">
        <f>'[1]Зведений баланс'!O856+'[1]Зведений баланс'!P856</f>
        <v>0</v>
      </c>
      <c r="Q84" s="115">
        <f>'[1]Зведений баланс'!Q856</f>
        <v>0</v>
      </c>
      <c r="R84" s="115">
        <f>'[1]Зведений баланс'!R856</f>
        <v>0</v>
      </c>
    </row>
    <row r="85" spans="1:18" ht="42" customHeight="1" x14ac:dyDescent="0.25">
      <c r="A85" s="18" t="s">
        <v>73</v>
      </c>
      <c r="B85" s="19" t="s">
        <v>123</v>
      </c>
      <c r="C85" s="120" t="s">
        <v>24</v>
      </c>
      <c r="D85" s="114">
        <f>D86+D90+D94+D98</f>
        <v>4055.1509999999998</v>
      </c>
      <c r="E85" s="114">
        <f>E86+E92+E96+E100</f>
        <v>5084.9709999999995</v>
      </c>
      <c r="F85" s="121">
        <f>F86+F92+F96+F100</f>
        <v>5253.88</v>
      </c>
      <c r="G85" s="114">
        <f>G86+G92+G96+G100</f>
        <v>1211.5899999999999</v>
      </c>
      <c r="H85" s="114">
        <f t="shared" ref="H85:R85" si="41">H86+H92+H96+H100</f>
        <v>1034.3699999999999</v>
      </c>
      <c r="I85" s="114">
        <f t="shared" si="41"/>
        <v>845.76</v>
      </c>
      <c r="J85" s="114">
        <f t="shared" si="41"/>
        <v>136.99</v>
      </c>
      <c r="K85" s="114">
        <f t="shared" si="41"/>
        <v>0</v>
      </c>
      <c r="L85" s="114">
        <f t="shared" si="41"/>
        <v>0</v>
      </c>
      <c r="M85" s="114">
        <f t="shared" si="41"/>
        <v>0</v>
      </c>
      <c r="N85" s="114">
        <f t="shared" si="41"/>
        <v>0</v>
      </c>
      <c r="O85" s="114">
        <f t="shared" si="41"/>
        <v>0</v>
      </c>
      <c r="P85" s="114">
        <f t="shared" si="41"/>
        <v>150.78</v>
      </c>
      <c r="Q85" s="114">
        <f t="shared" si="41"/>
        <v>829.54</v>
      </c>
      <c r="R85" s="114">
        <f t="shared" si="41"/>
        <v>1044.8499999999999</v>
      </c>
    </row>
    <row r="86" spans="1:18" ht="17.25" customHeight="1" x14ac:dyDescent="0.25">
      <c r="A86" s="88" t="s">
        <v>103</v>
      </c>
      <c r="B86" s="89" t="s">
        <v>47</v>
      </c>
      <c r="C86" s="107" t="s">
        <v>24</v>
      </c>
      <c r="D86" s="122">
        <f>D88+D89</f>
        <v>3669.67</v>
      </c>
      <c r="E86" s="122">
        <f>E88+E89</f>
        <v>4548.991</v>
      </c>
      <c r="F86" s="108">
        <f>SUM(G86:R86)</f>
        <v>4707.2</v>
      </c>
      <c r="G86" s="122">
        <f>G88+G89</f>
        <v>1086.03</v>
      </c>
      <c r="H86" s="122">
        <f>H88+H89</f>
        <v>927.11</v>
      </c>
      <c r="I86" s="122">
        <f>I88+I89</f>
        <v>757.54</v>
      </c>
      <c r="J86" s="122">
        <f>J88+J89</f>
        <v>122.43</v>
      </c>
      <c r="K86" s="109">
        <f t="shared" ref="K86:O86" si="42">K90+K91</f>
        <v>0</v>
      </c>
      <c r="L86" s="109">
        <f t="shared" si="42"/>
        <v>0</v>
      </c>
      <c r="M86" s="109">
        <f t="shared" si="42"/>
        <v>0</v>
      </c>
      <c r="N86" s="109">
        <f t="shared" si="42"/>
        <v>0</v>
      </c>
      <c r="O86" s="109">
        <f t="shared" si="42"/>
        <v>0</v>
      </c>
      <c r="P86" s="122">
        <f>P88+P89</f>
        <v>134.78</v>
      </c>
      <c r="Q86" s="122">
        <f>Q88+Q89</f>
        <v>743.01</v>
      </c>
      <c r="R86" s="122">
        <f>R88+R89</f>
        <v>936.3</v>
      </c>
    </row>
    <row r="87" spans="1:18" ht="18.75" customHeight="1" x14ac:dyDescent="0.25">
      <c r="A87" s="18"/>
      <c r="B87" s="19" t="s">
        <v>48</v>
      </c>
      <c r="C87" s="110" t="s">
        <v>1</v>
      </c>
      <c r="D87" s="111">
        <f t="shared" ref="D87:R87" si="43">IFERROR(ROUND(D86/D85,4),)</f>
        <v>0.90490000000000004</v>
      </c>
      <c r="E87" s="111">
        <f t="shared" si="43"/>
        <v>0.89459999999999995</v>
      </c>
      <c r="F87" s="111">
        <f t="shared" si="43"/>
        <v>0.89590000000000003</v>
      </c>
      <c r="G87" s="111">
        <f t="shared" si="43"/>
        <v>0.89639999999999997</v>
      </c>
      <c r="H87" s="111">
        <f t="shared" si="43"/>
        <v>0.89629999999999999</v>
      </c>
      <c r="I87" s="111">
        <f t="shared" si="43"/>
        <v>0.89570000000000005</v>
      </c>
      <c r="J87" s="111">
        <f t="shared" si="43"/>
        <v>0.89370000000000005</v>
      </c>
      <c r="K87" s="112">
        <f t="shared" si="43"/>
        <v>0</v>
      </c>
      <c r="L87" s="112">
        <f t="shared" si="43"/>
        <v>0</v>
      </c>
      <c r="M87" s="112">
        <f t="shared" si="43"/>
        <v>0</v>
      </c>
      <c r="N87" s="112">
        <f t="shared" si="43"/>
        <v>0</v>
      </c>
      <c r="O87" s="112">
        <f t="shared" si="43"/>
        <v>0</v>
      </c>
      <c r="P87" s="111">
        <f t="shared" si="43"/>
        <v>0.89390000000000003</v>
      </c>
      <c r="Q87" s="111">
        <f t="shared" si="43"/>
        <v>0.89570000000000005</v>
      </c>
      <c r="R87" s="111">
        <f t="shared" si="43"/>
        <v>0.89610000000000001</v>
      </c>
    </row>
    <row r="88" spans="1:18" ht="18.75" customHeight="1" x14ac:dyDescent="0.25">
      <c r="A88" s="18" t="s">
        <v>104</v>
      </c>
      <c r="B88" s="19" t="s">
        <v>50</v>
      </c>
      <c r="C88" s="30" t="s">
        <v>24</v>
      </c>
      <c r="D88" s="106">
        <v>3371.18</v>
      </c>
      <c r="E88" s="112">
        <v>4380.13</v>
      </c>
      <c r="F88" s="105">
        <f>SUM(G88:R88)</f>
        <v>4707.2</v>
      </c>
      <c r="G88" s="106">
        <v>1086.03</v>
      </c>
      <c r="H88" s="106">
        <v>927.11</v>
      </c>
      <c r="I88" s="106">
        <v>757.54</v>
      </c>
      <c r="J88" s="106">
        <v>122.43</v>
      </c>
      <c r="K88" s="106">
        <f>'[1]Зведений баланс'!J864</f>
        <v>0</v>
      </c>
      <c r="L88" s="106">
        <f>'[1]Зведений баланс'!K864</f>
        <v>0</v>
      </c>
      <c r="M88" s="106">
        <f>'[1]Зведений баланс'!L864</f>
        <v>0</v>
      </c>
      <c r="N88" s="106">
        <f>'[1]Зведений баланс'!M864</f>
        <v>0</v>
      </c>
      <c r="O88" s="106">
        <f>'[1]Зведений баланс'!N864</f>
        <v>0</v>
      </c>
      <c r="P88" s="106">
        <v>134.78</v>
      </c>
      <c r="Q88" s="106">
        <v>743.01</v>
      </c>
      <c r="R88" s="106">
        <v>936.3</v>
      </c>
    </row>
    <row r="89" spans="1:18" ht="18" customHeight="1" x14ac:dyDescent="0.25">
      <c r="A89" s="37" t="s">
        <v>95</v>
      </c>
      <c r="B89" s="51" t="s">
        <v>52</v>
      </c>
      <c r="C89" s="52" t="s">
        <v>24</v>
      </c>
      <c r="D89" s="104">
        <v>298.49</v>
      </c>
      <c r="E89" s="102">
        <v>168.86099999999999</v>
      </c>
      <c r="F89" s="104">
        <f>SUM(G89:R89)</f>
        <v>0</v>
      </c>
      <c r="G89" s="104">
        <f>'[1]Зведений баланс'!E865</f>
        <v>0</v>
      </c>
      <c r="H89" s="104">
        <f>'[1]Зведений баланс'!F865</f>
        <v>0</v>
      </c>
      <c r="I89" s="104">
        <f>'[1]Зведений баланс'!G865</f>
        <v>0</v>
      </c>
      <c r="J89" s="104">
        <f>'[1]Зведений баланс'!H865+'[1]Зведений баланс'!I865</f>
        <v>0</v>
      </c>
      <c r="K89" s="104">
        <f>'[1]Зведений баланс'!J865</f>
        <v>0</v>
      </c>
      <c r="L89" s="104">
        <f>'[1]Зведений баланс'!K865</f>
        <v>0</v>
      </c>
      <c r="M89" s="104">
        <f>'[1]Зведений баланс'!L865</f>
        <v>0</v>
      </c>
      <c r="N89" s="104">
        <f>'[1]Зведений баланс'!M865</f>
        <v>0</v>
      </c>
      <c r="O89" s="104">
        <f>'[1]Зведений баланс'!N865</f>
        <v>0</v>
      </c>
      <c r="P89" s="104">
        <f>'[1]Зведений баланс'!O865+'[1]Зведений баланс'!P865</f>
        <v>0</v>
      </c>
      <c r="Q89" s="104">
        <f>'[1]Зведений баланс'!Q865</f>
        <v>0</v>
      </c>
      <c r="R89" s="104">
        <f>'[1]Зведений баланс'!R865</f>
        <v>0</v>
      </c>
    </row>
    <row r="90" spans="1:18" ht="18.75" customHeight="1" x14ac:dyDescent="0.25">
      <c r="A90" s="18" t="s">
        <v>105</v>
      </c>
      <c r="B90" s="19" t="s">
        <v>54</v>
      </c>
      <c r="C90" s="118" t="s">
        <v>24</v>
      </c>
      <c r="D90" s="33">
        <f>D92+D93</f>
        <v>0</v>
      </c>
      <c r="E90" s="111">
        <v>0</v>
      </c>
      <c r="F90" s="32">
        <f>SUM(G90:R90)</f>
        <v>0</v>
      </c>
      <c r="G90" s="32">
        <f>G92+G93</f>
        <v>0</v>
      </c>
      <c r="H90" s="32">
        <f t="shared" ref="H90:R90" si="44">H92+H93</f>
        <v>0</v>
      </c>
      <c r="I90" s="32">
        <f t="shared" si="44"/>
        <v>0</v>
      </c>
      <c r="J90" s="32">
        <f t="shared" si="44"/>
        <v>0</v>
      </c>
      <c r="K90" s="32">
        <f t="shared" si="44"/>
        <v>0</v>
      </c>
      <c r="L90" s="32">
        <f t="shared" si="44"/>
        <v>0</v>
      </c>
      <c r="M90" s="32">
        <f t="shared" si="44"/>
        <v>0</v>
      </c>
      <c r="N90" s="32">
        <f t="shared" si="44"/>
        <v>0</v>
      </c>
      <c r="O90" s="32">
        <f t="shared" si="44"/>
        <v>0</v>
      </c>
      <c r="P90" s="32">
        <f t="shared" si="44"/>
        <v>0</v>
      </c>
      <c r="Q90" s="32">
        <f t="shared" si="44"/>
        <v>0</v>
      </c>
      <c r="R90" s="32">
        <f t="shared" si="44"/>
        <v>0</v>
      </c>
    </row>
    <row r="91" spans="1:18" ht="21" customHeight="1" x14ac:dyDescent="0.25">
      <c r="A91" s="65"/>
      <c r="B91" s="66" t="s">
        <v>48</v>
      </c>
      <c r="C91" s="100" t="s">
        <v>1</v>
      </c>
      <c r="D91" s="101">
        <f>IFERROR(ROUND(D90/D70,4),)</f>
        <v>0</v>
      </c>
      <c r="E91" s="101">
        <v>0</v>
      </c>
      <c r="F91" s="102">
        <f t="shared" ref="F91:R91" si="45">IFERROR(ROUND(F90/F70,4),)</f>
        <v>0</v>
      </c>
      <c r="G91" s="102">
        <f t="shared" si="45"/>
        <v>0</v>
      </c>
      <c r="H91" s="102">
        <f t="shared" si="45"/>
        <v>0</v>
      </c>
      <c r="I91" s="102">
        <f t="shared" si="45"/>
        <v>0</v>
      </c>
      <c r="J91" s="102">
        <f t="shared" si="45"/>
        <v>0</v>
      </c>
      <c r="K91" s="102">
        <f t="shared" si="45"/>
        <v>0</v>
      </c>
      <c r="L91" s="102">
        <f t="shared" si="45"/>
        <v>0</v>
      </c>
      <c r="M91" s="102">
        <f t="shared" si="45"/>
        <v>0</v>
      </c>
      <c r="N91" s="102">
        <f t="shared" si="45"/>
        <v>0</v>
      </c>
      <c r="O91" s="102">
        <f t="shared" si="45"/>
        <v>0</v>
      </c>
      <c r="P91" s="102">
        <f t="shared" si="45"/>
        <v>0</v>
      </c>
      <c r="Q91" s="102">
        <f t="shared" si="45"/>
        <v>0</v>
      </c>
      <c r="R91" s="102">
        <f t="shared" si="45"/>
        <v>0</v>
      </c>
    </row>
    <row r="92" spans="1:18" ht="20.25" customHeight="1" x14ac:dyDescent="0.25">
      <c r="A92" s="18" t="s">
        <v>106</v>
      </c>
      <c r="B92" s="19" t="s">
        <v>50</v>
      </c>
      <c r="C92" s="30" t="s">
        <v>24</v>
      </c>
      <c r="D92" s="105">
        <v>0</v>
      </c>
      <c r="E92" s="111">
        <v>0</v>
      </c>
      <c r="F92" s="106">
        <f>SUM(G92:R92)</f>
        <v>0</v>
      </c>
      <c r="G92" s="106">
        <f>'[1]Зведений баланс'!E861</f>
        <v>0</v>
      </c>
      <c r="H92" s="106">
        <f>'[1]Зведений баланс'!F861</f>
        <v>0</v>
      </c>
      <c r="I92" s="106">
        <f>'[1]Зведений баланс'!G861</f>
        <v>0</v>
      </c>
      <c r="J92" s="106">
        <f>'[1]Зведений баланс'!H861+'[1]Зведений баланс'!I861</f>
        <v>0</v>
      </c>
      <c r="K92" s="106">
        <f>'[1]Зведений баланс'!J861</f>
        <v>0</v>
      </c>
      <c r="L92" s="106">
        <f>'[1]Зведений баланс'!K861</f>
        <v>0</v>
      </c>
      <c r="M92" s="106">
        <f>'[1]Зведений баланс'!L861</f>
        <v>0</v>
      </c>
      <c r="N92" s="106">
        <f>'[1]Зведений баланс'!M861</f>
        <v>0</v>
      </c>
      <c r="O92" s="106">
        <f>'[1]Зведений баланс'!N861</f>
        <v>0</v>
      </c>
      <c r="P92" s="106">
        <f>'[1]Зведений баланс'!O861+'[1]Зведений баланс'!P861</f>
        <v>0</v>
      </c>
      <c r="Q92" s="106">
        <f>'[1]Зведений баланс'!Q861</f>
        <v>0</v>
      </c>
      <c r="R92" s="106">
        <f>'[1]Зведений баланс'!R861</f>
        <v>0</v>
      </c>
    </row>
    <row r="93" spans="1:18" ht="20.25" customHeight="1" x14ac:dyDescent="0.25">
      <c r="A93" s="37" t="s">
        <v>107</v>
      </c>
      <c r="B93" s="51" t="s">
        <v>52</v>
      </c>
      <c r="C93" s="52" t="s">
        <v>24</v>
      </c>
      <c r="D93" s="103">
        <v>0</v>
      </c>
      <c r="E93" s="101">
        <v>0</v>
      </c>
      <c r="F93" s="104">
        <f>SUM(G93:R93)</f>
        <v>0</v>
      </c>
      <c r="G93" s="104">
        <f>'[1]Зведений баланс'!E862</f>
        <v>0</v>
      </c>
      <c r="H93" s="104">
        <f>'[1]Зведений баланс'!F862</f>
        <v>0</v>
      </c>
      <c r="I93" s="104">
        <f>'[1]Зведений баланс'!G862</f>
        <v>0</v>
      </c>
      <c r="J93" s="104">
        <f>'[1]Зведений баланс'!H862+'[1]Зведений баланс'!I862</f>
        <v>0</v>
      </c>
      <c r="K93" s="104">
        <f>'[1]Зведений баланс'!J862</f>
        <v>0</v>
      </c>
      <c r="L93" s="104">
        <f>'[1]Зведений баланс'!K862</f>
        <v>0</v>
      </c>
      <c r="M93" s="104">
        <f>'[1]Зведений баланс'!L862</f>
        <v>0</v>
      </c>
      <c r="N93" s="104">
        <f>'[1]Зведений баланс'!M862</f>
        <v>0</v>
      </c>
      <c r="O93" s="104">
        <f>'[1]Зведений баланс'!N862</f>
        <v>0</v>
      </c>
      <c r="P93" s="104">
        <f>'[1]Зведений баланс'!O862+'[1]Зведений баланс'!P862</f>
        <v>0</v>
      </c>
      <c r="Q93" s="104">
        <f>'[1]Зведений баланс'!Q862</f>
        <v>0</v>
      </c>
      <c r="R93" s="104">
        <f>'[1]Зведений баланс'!R862</f>
        <v>0</v>
      </c>
    </row>
    <row r="94" spans="1:18" ht="20.25" customHeight="1" x14ac:dyDescent="0.25">
      <c r="A94" s="18" t="s">
        <v>108</v>
      </c>
      <c r="B94" s="19" t="s">
        <v>58</v>
      </c>
      <c r="C94" s="118" t="s">
        <v>24</v>
      </c>
      <c r="D94" s="33">
        <f>D96+D97</f>
        <v>88.046999999999997</v>
      </c>
      <c r="E94" s="33">
        <f>E96+E97</f>
        <v>117.4</v>
      </c>
      <c r="F94" s="33">
        <f>SUM(G94:R94)</f>
        <v>115.65999999999998</v>
      </c>
      <c r="G94" s="32">
        <f>G96+G97</f>
        <v>26.08</v>
      </c>
      <c r="H94" s="32">
        <f t="shared" ref="H94:R94" si="46">H96+H97</f>
        <v>22.38</v>
      </c>
      <c r="I94" s="32">
        <f t="shared" si="46"/>
        <v>18.88</v>
      </c>
      <c r="J94" s="32">
        <f t="shared" si="46"/>
        <v>3.34</v>
      </c>
      <c r="K94" s="32">
        <f t="shared" si="46"/>
        <v>0</v>
      </c>
      <c r="L94" s="32">
        <f t="shared" si="46"/>
        <v>0</v>
      </c>
      <c r="M94" s="32">
        <f t="shared" si="46"/>
        <v>0</v>
      </c>
      <c r="N94" s="32">
        <f t="shared" si="46"/>
        <v>0</v>
      </c>
      <c r="O94" s="32">
        <f t="shared" si="46"/>
        <v>0</v>
      </c>
      <c r="P94" s="32">
        <f t="shared" si="46"/>
        <v>3.69</v>
      </c>
      <c r="Q94" s="32">
        <f t="shared" si="46"/>
        <v>18.489999999999998</v>
      </c>
      <c r="R94" s="32">
        <f t="shared" si="46"/>
        <v>22.8</v>
      </c>
    </row>
    <row r="95" spans="1:18" ht="18.75" customHeight="1" x14ac:dyDescent="0.25">
      <c r="A95" s="65"/>
      <c r="B95" s="66" t="s">
        <v>59</v>
      </c>
      <c r="C95" s="100" t="s">
        <v>1</v>
      </c>
      <c r="D95" s="101">
        <f t="shared" ref="D95:K95" si="47">IFERROR(ROUND(D94/D85,4),)</f>
        <v>2.1700000000000001E-2</v>
      </c>
      <c r="E95" s="101">
        <f t="shared" si="47"/>
        <v>2.3099999999999999E-2</v>
      </c>
      <c r="F95" s="101">
        <f t="shared" si="47"/>
        <v>2.1999999999999999E-2</v>
      </c>
      <c r="G95" s="101">
        <f t="shared" si="47"/>
        <v>2.1499999999999998E-2</v>
      </c>
      <c r="H95" s="101">
        <f t="shared" si="47"/>
        <v>2.1600000000000001E-2</v>
      </c>
      <c r="I95" s="101">
        <f t="shared" si="47"/>
        <v>2.23E-2</v>
      </c>
      <c r="J95" s="101">
        <f t="shared" si="47"/>
        <v>2.4400000000000002E-2</v>
      </c>
      <c r="K95" s="101">
        <f t="shared" si="47"/>
        <v>0</v>
      </c>
      <c r="L95" s="102">
        <f>IFERROR(ROUND(L94/L70,4),)</f>
        <v>0</v>
      </c>
      <c r="M95" s="102">
        <f>IFERROR(ROUND(M94/M70,4),)</f>
        <v>0</v>
      </c>
      <c r="N95" s="102">
        <f>IFERROR(ROUND(N94/N70,4),)</f>
        <v>0</v>
      </c>
      <c r="O95" s="102">
        <f>IFERROR(ROUND(O94/O70,4),)</f>
        <v>0</v>
      </c>
      <c r="P95" s="101">
        <f>IFERROR(ROUND(P94/P85,4),)</f>
        <v>2.4500000000000001E-2</v>
      </c>
      <c r="Q95" s="101">
        <f>IFERROR(ROUND(Q94/Q85,4),)</f>
        <v>2.23E-2</v>
      </c>
      <c r="R95" s="101">
        <f>IFERROR(ROUND(R94/R85,4),)</f>
        <v>2.18E-2</v>
      </c>
    </row>
    <row r="96" spans="1:18" ht="19.5" customHeight="1" x14ac:dyDescent="0.25">
      <c r="A96" s="18" t="s">
        <v>109</v>
      </c>
      <c r="B96" s="19" t="s">
        <v>50</v>
      </c>
      <c r="C96" s="30" t="s">
        <v>24</v>
      </c>
      <c r="D96" s="105">
        <v>88.046999999999997</v>
      </c>
      <c r="E96" s="105">
        <v>117.4</v>
      </c>
      <c r="F96" s="106">
        <f>SUM(G96:R96)</f>
        <v>115.65999999999998</v>
      </c>
      <c r="G96" s="106">
        <v>26.08</v>
      </c>
      <c r="H96" s="106">
        <v>22.38</v>
      </c>
      <c r="I96" s="106">
        <v>18.88</v>
      </c>
      <c r="J96" s="106">
        <v>3.34</v>
      </c>
      <c r="K96" s="106">
        <f>'[1]Зведений баланс'!J853</f>
        <v>0</v>
      </c>
      <c r="L96" s="106">
        <f>'[1]Зведений баланс'!K853</f>
        <v>0</v>
      </c>
      <c r="M96" s="106">
        <f>'[1]Зведений баланс'!L853</f>
        <v>0</v>
      </c>
      <c r="N96" s="106">
        <f>'[1]Зведений баланс'!M853</f>
        <v>0</v>
      </c>
      <c r="O96" s="106">
        <f>'[1]Зведений баланс'!N853</f>
        <v>0</v>
      </c>
      <c r="P96" s="106">
        <v>3.69</v>
      </c>
      <c r="Q96" s="106">
        <v>18.489999999999998</v>
      </c>
      <c r="R96" s="106">
        <v>22.8</v>
      </c>
    </row>
    <row r="97" spans="1:18" ht="21.75" customHeight="1" x14ac:dyDescent="0.25">
      <c r="A97" s="37" t="s">
        <v>110</v>
      </c>
      <c r="B97" s="51" t="s">
        <v>52</v>
      </c>
      <c r="C97" s="52" t="s">
        <v>24</v>
      </c>
      <c r="D97" s="103">
        <v>0</v>
      </c>
      <c r="E97" s="103">
        <v>0</v>
      </c>
      <c r="F97" s="104">
        <f>SUM(G97:R97)</f>
        <v>0</v>
      </c>
      <c r="G97" s="104">
        <f>'[1]Зведений баланс'!E854</f>
        <v>0</v>
      </c>
      <c r="H97" s="104">
        <f>'[1]Зведений баланс'!F854</f>
        <v>0</v>
      </c>
      <c r="I97" s="104">
        <f>'[1]Зведений баланс'!G854</f>
        <v>0</v>
      </c>
      <c r="J97" s="104">
        <f>'[1]Зведений баланс'!H854+'[1]Зведений баланс'!I854</f>
        <v>0</v>
      </c>
      <c r="K97" s="104">
        <f>'[1]Зведений баланс'!J854</f>
        <v>0</v>
      </c>
      <c r="L97" s="104">
        <f>'[1]Зведений баланс'!K854</f>
        <v>0</v>
      </c>
      <c r="M97" s="104">
        <f>'[1]Зведений баланс'!L854</f>
        <v>0</v>
      </c>
      <c r="N97" s="104">
        <f>'[1]Зведений баланс'!M854</f>
        <v>0</v>
      </c>
      <c r="O97" s="104">
        <f>'[1]Зведений баланс'!N854</f>
        <v>0</v>
      </c>
      <c r="P97" s="104">
        <f>'[1]Зведений баланс'!O854+'[1]Зведений баланс'!P854</f>
        <v>0</v>
      </c>
      <c r="Q97" s="104">
        <f>'[1]Зведений баланс'!Q854</f>
        <v>0</v>
      </c>
      <c r="R97" s="104">
        <f>'[1]Зведений баланс'!R854</f>
        <v>0</v>
      </c>
    </row>
    <row r="98" spans="1:18" ht="20.25" customHeight="1" x14ac:dyDescent="0.25">
      <c r="A98" s="18" t="s">
        <v>111</v>
      </c>
      <c r="B98" s="19" t="s">
        <v>63</v>
      </c>
      <c r="C98" s="118" t="s">
        <v>24</v>
      </c>
      <c r="D98" s="33">
        <f>D100+D101</f>
        <v>297.43399999999997</v>
      </c>
      <c r="E98" s="33">
        <f>E100+E101</f>
        <v>424.38799999999998</v>
      </c>
      <c r="F98" s="32">
        <f>SUM(G98:R98)</f>
        <v>431.02000000000004</v>
      </c>
      <c r="G98" s="32">
        <f>G100+G101</f>
        <v>99.48</v>
      </c>
      <c r="H98" s="32">
        <f t="shared" ref="H98:R98" si="48">H100+H101</f>
        <v>84.88</v>
      </c>
      <c r="I98" s="32">
        <f t="shared" si="48"/>
        <v>69.34</v>
      </c>
      <c r="J98" s="32">
        <f t="shared" si="48"/>
        <v>11.22</v>
      </c>
      <c r="K98" s="32">
        <f t="shared" si="48"/>
        <v>0</v>
      </c>
      <c r="L98" s="32">
        <f t="shared" si="48"/>
        <v>0</v>
      </c>
      <c r="M98" s="32">
        <f t="shared" si="48"/>
        <v>0</v>
      </c>
      <c r="N98" s="32">
        <f t="shared" si="48"/>
        <v>0</v>
      </c>
      <c r="O98" s="32">
        <f t="shared" si="48"/>
        <v>0</v>
      </c>
      <c r="P98" s="32">
        <f t="shared" si="48"/>
        <v>12.31</v>
      </c>
      <c r="Q98" s="32">
        <f t="shared" si="48"/>
        <v>68.040000000000006</v>
      </c>
      <c r="R98" s="32">
        <f t="shared" si="48"/>
        <v>85.75</v>
      </c>
    </row>
    <row r="99" spans="1:18" ht="20.25" customHeight="1" x14ac:dyDescent="0.25">
      <c r="A99" s="65"/>
      <c r="B99" s="66" t="s">
        <v>59</v>
      </c>
      <c r="C99" s="100" t="s">
        <v>1</v>
      </c>
      <c r="D99" s="101">
        <f t="shared" ref="D99:J99" si="49">IFERROR(ROUND(D98/D85,4),)</f>
        <v>7.3300000000000004E-2</v>
      </c>
      <c r="E99" s="101">
        <f t="shared" si="49"/>
        <v>8.3500000000000005E-2</v>
      </c>
      <c r="F99" s="101">
        <f t="shared" si="49"/>
        <v>8.2000000000000003E-2</v>
      </c>
      <c r="G99" s="101">
        <f t="shared" si="49"/>
        <v>8.2100000000000006E-2</v>
      </c>
      <c r="H99" s="101">
        <f t="shared" si="49"/>
        <v>8.2100000000000006E-2</v>
      </c>
      <c r="I99" s="101">
        <f t="shared" si="49"/>
        <v>8.2000000000000003E-2</v>
      </c>
      <c r="J99" s="101">
        <f t="shared" si="49"/>
        <v>8.1900000000000001E-2</v>
      </c>
      <c r="K99" s="119">
        <f>IFERROR(ROUND(K98/K70,4),)</f>
        <v>0</v>
      </c>
      <c r="L99" s="119">
        <f>IFERROR(ROUND(L98/L70,4),)</f>
        <v>0</v>
      </c>
      <c r="M99" s="119">
        <f>IFERROR(ROUND(M98/M70,4),)</f>
        <v>0</v>
      </c>
      <c r="N99" s="119">
        <f>IFERROR(ROUND(N98/N70,4),)</f>
        <v>0</v>
      </c>
      <c r="O99" s="119">
        <f>IFERROR(ROUND(O98/O70,4),)</f>
        <v>0</v>
      </c>
      <c r="P99" s="101">
        <f>IFERROR(ROUND(P98/P85,4),)</f>
        <v>8.1600000000000006E-2</v>
      </c>
      <c r="Q99" s="101">
        <f>IFERROR(ROUND(Q98/Q85,4),)</f>
        <v>8.2000000000000003E-2</v>
      </c>
      <c r="R99" s="101">
        <f>IFERROR(ROUND(R98/R85,4),)</f>
        <v>8.2100000000000006E-2</v>
      </c>
    </row>
    <row r="100" spans="1:18" ht="18.75" customHeight="1" x14ac:dyDescent="0.25">
      <c r="A100" s="18" t="s">
        <v>112</v>
      </c>
      <c r="B100" s="19" t="s">
        <v>50</v>
      </c>
      <c r="C100" s="30" t="s">
        <v>24</v>
      </c>
      <c r="D100" s="105">
        <v>293.66199999999998</v>
      </c>
      <c r="E100" s="105">
        <v>418.58</v>
      </c>
      <c r="F100" s="106">
        <f>SUM(G100:R100)</f>
        <v>431.02000000000004</v>
      </c>
      <c r="G100" s="106">
        <v>99.48</v>
      </c>
      <c r="H100" s="106">
        <v>84.88</v>
      </c>
      <c r="I100" s="106">
        <v>69.34</v>
      </c>
      <c r="J100" s="106">
        <v>11.22</v>
      </c>
      <c r="K100" s="106">
        <f>'[1]Зведений баланс'!J857</f>
        <v>0</v>
      </c>
      <c r="L100" s="106">
        <f>'[1]Зведений баланс'!K857</f>
        <v>0</v>
      </c>
      <c r="M100" s="106">
        <f>'[1]Зведений баланс'!L857</f>
        <v>0</v>
      </c>
      <c r="N100" s="106">
        <f>'[1]Зведений баланс'!M857</f>
        <v>0</v>
      </c>
      <c r="O100" s="106">
        <f>'[1]Зведений баланс'!N857</f>
        <v>0</v>
      </c>
      <c r="P100" s="106">
        <v>12.31</v>
      </c>
      <c r="Q100" s="106">
        <v>68.040000000000006</v>
      </c>
      <c r="R100" s="106">
        <v>85.75</v>
      </c>
    </row>
    <row r="101" spans="1:18" ht="18" customHeight="1" thickBot="1" x14ac:dyDescent="0.3">
      <c r="A101" s="37" t="s">
        <v>113</v>
      </c>
      <c r="B101" s="51" t="s">
        <v>52</v>
      </c>
      <c r="C101" s="52" t="s">
        <v>24</v>
      </c>
      <c r="D101" s="103">
        <v>3.7719999999999998</v>
      </c>
      <c r="E101" s="103">
        <v>5.8079999999999998</v>
      </c>
      <c r="F101" s="104">
        <f>SUM(G101:R101)</f>
        <v>0</v>
      </c>
      <c r="G101" s="104">
        <f>'[1]Зведений баланс'!E858</f>
        <v>0</v>
      </c>
      <c r="H101" s="104">
        <f>'[1]Зведений баланс'!F858</f>
        <v>0</v>
      </c>
      <c r="I101" s="104">
        <f>'[1]Зведений баланс'!G858</f>
        <v>0</v>
      </c>
      <c r="J101" s="104">
        <f>'[1]Зведений баланс'!H858+'[1]Зведений баланс'!I858</f>
        <v>0</v>
      </c>
      <c r="K101" s="104">
        <f>'[1]Зведений баланс'!J858</f>
        <v>0</v>
      </c>
      <c r="L101" s="104">
        <f>'[1]Зведений баланс'!K858</f>
        <v>0</v>
      </c>
      <c r="M101" s="104">
        <f>'[1]Зведений баланс'!L858</f>
        <v>0</v>
      </c>
      <c r="N101" s="104">
        <f>'[1]Зведений баланс'!M858</f>
        <v>0</v>
      </c>
      <c r="O101" s="104">
        <f>'[1]Зведений баланс'!N858</f>
        <v>0</v>
      </c>
      <c r="P101" s="104">
        <f>'[1]Зведений баланс'!O858+'[1]Зведений баланс'!P858</f>
        <v>0</v>
      </c>
      <c r="Q101" s="104">
        <f>'[1]Зведений баланс'!Q858</f>
        <v>0</v>
      </c>
      <c r="R101" s="104">
        <f>'[1]Зведений баланс'!R858</f>
        <v>0</v>
      </c>
    </row>
    <row r="102" spans="1:18" ht="45" customHeight="1" x14ac:dyDescent="0.25">
      <c r="A102" s="123">
        <v>8</v>
      </c>
      <c r="B102" s="42" t="s">
        <v>82</v>
      </c>
      <c r="C102" s="124" t="s">
        <v>83</v>
      </c>
      <c r="D102" s="125">
        <f>D103+D104+D105+D106</f>
        <v>107.9606</v>
      </c>
      <c r="E102" s="126">
        <f>E103+E104+E105+E106</f>
        <v>111.26900000000001</v>
      </c>
      <c r="F102" s="126">
        <f>F103+F104+F105+F106</f>
        <v>114.42155</v>
      </c>
      <c r="G102" s="126">
        <f t="shared" ref="G102:R102" si="50">G103+G104+G105+G106</f>
        <v>114.42155</v>
      </c>
      <c r="H102" s="126">
        <f t="shared" si="50"/>
        <v>114.42155</v>
      </c>
      <c r="I102" s="126">
        <f t="shared" si="50"/>
        <v>114.42155</v>
      </c>
      <c r="J102" s="126">
        <f t="shared" si="50"/>
        <v>115.38906843085118</v>
      </c>
      <c r="K102" s="126">
        <f t="shared" si="50"/>
        <v>0</v>
      </c>
      <c r="L102" s="126">
        <f t="shared" si="50"/>
        <v>0</v>
      </c>
      <c r="M102" s="126">
        <f t="shared" si="50"/>
        <v>0</v>
      </c>
      <c r="N102" s="126">
        <f t="shared" si="50"/>
        <v>0</v>
      </c>
      <c r="O102" s="126">
        <f t="shared" si="50"/>
        <v>0</v>
      </c>
      <c r="P102" s="126">
        <f t="shared" si="50"/>
        <v>114.42155</v>
      </c>
      <c r="Q102" s="126">
        <f t="shared" si="50"/>
        <v>114.42155</v>
      </c>
      <c r="R102" s="126">
        <f t="shared" si="50"/>
        <v>114.42155</v>
      </c>
    </row>
    <row r="103" spans="1:18" ht="18" customHeight="1" x14ac:dyDescent="0.25">
      <c r="A103" s="18" t="s">
        <v>84</v>
      </c>
      <c r="B103" s="19" t="s">
        <v>47</v>
      </c>
      <c r="C103" s="30" t="s">
        <v>83</v>
      </c>
      <c r="D103" s="127">
        <f t="shared" ref="D103:J106" si="51">D108+D113</f>
        <v>96.215199999999996</v>
      </c>
      <c r="E103" s="127">
        <f t="shared" si="51"/>
        <v>100.708</v>
      </c>
      <c r="F103" s="127">
        <f t="shared" si="51"/>
        <v>103.0681</v>
      </c>
      <c r="G103" s="127">
        <f t="shared" si="51"/>
        <v>103.0681</v>
      </c>
      <c r="H103" s="127">
        <f t="shared" si="51"/>
        <v>103.0681</v>
      </c>
      <c r="I103" s="127">
        <f t="shared" si="51"/>
        <v>103.0681</v>
      </c>
      <c r="J103" s="127">
        <f t="shared" si="51"/>
        <v>103.0681</v>
      </c>
      <c r="K103" s="127">
        <v>0</v>
      </c>
      <c r="L103" s="127">
        <v>0</v>
      </c>
      <c r="M103" s="127">
        <v>0</v>
      </c>
      <c r="N103" s="127">
        <v>0</v>
      </c>
      <c r="O103" s="127">
        <v>0</v>
      </c>
      <c r="P103" s="127">
        <f t="shared" ref="P103:R106" si="52">P108+P113</f>
        <v>103.0681</v>
      </c>
      <c r="Q103" s="127">
        <f t="shared" si="52"/>
        <v>103.0681</v>
      </c>
      <c r="R103" s="127">
        <f t="shared" si="52"/>
        <v>103.0681</v>
      </c>
    </row>
    <row r="104" spans="1:18" ht="21" customHeight="1" x14ac:dyDescent="0.25">
      <c r="A104" s="18" t="s">
        <v>85</v>
      </c>
      <c r="B104" s="19" t="s">
        <v>54</v>
      </c>
      <c r="C104" s="30" t="s">
        <v>83</v>
      </c>
      <c r="D104" s="128">
        <f t="shared" si="51"/>
        <v>5.0999999999999997E-2</v>
      </c>
      <c r="E104" s="128">
        <f t="shared" si="51"/>
        <v>4.9000000000000002E-2</v>
      </c>
      <c r="F104" s="128">
        <f t="shared" si="51"/>
        <v>4.9299999999999997E-2</v>
      </c>
      <c r="G104" s="128">
        <f t="shared" si="51"/>
        <v>4.9299999999999997E-2</v>
      </c>
      <c r="H104" s="128">
        <f t="shared" si="51"/>
        <v>4.9299999999999997E-2</v>
      </c>
      <c r="I104" s="128">
        <f t="shared" si="51"/>
        <v>4.9299999999999997E-2</v>
      </c>
      <c r="J104" s="128">
        <f t="shared" si="51"/>
        <v>4.9299999999999997E-2</v>
      </c>
      <c r="K104" s="127">
        <f>'[1]Q max'!$M$814</f>
        <v>0</v>
      </c>
      <c r="L104" s="127">
        <f>'[1]Q max'!$M$814</f>
        <v>0</v>
      </c>
      <c r="M104" s="127">
        <f>'[1]Q max'!$M$814</f>
        <v>0</v>
      </c>
      <c r="N104" s="127">
        <f>'[1]Q max'!$M$814</f>
        <v>0</v>
      </c>
      <c r="O104" s="127">
        <f>'[1]Q max'!$M$814</f>
        <v>0</v>
      </c>
      <c r="P104" s="128">
        <f t="shared" si="52"/>
        <v>4.9299999999999997E-2</v>
      </c>
      <c r="Q104" s="128">
        <f t="shared" si="52"/>
        <v>4.9299999999999997E-2</v>
      </c>
      <c r="R104" s="128">
        <f t="shared" si="52"/>
        <v>4.9299999999999997E-2</v>
      </c>
    </row>
    <row r="105" spans="1:18" ht="21.75" customHeight="1" x14ac:dyDescent="0.25">
      <c r="A105" s="18" t="s">
        <v>86</v>
      </c>
      <c r="B105" s="19" t="s">
        <v>58</v>
      </c>
      <c r="C105" s="30" t="s">
        <v>83</v>
      </c>
      <c r="D105" s="127">
        <f t="shared" si="51"/>
        <v>8.1044</v>
      </c>
      <c r="E105" s="127">
        <f t="shared" si="51"/>
        <v>6.8339999999999996</v>
      </c>
      <c r="F105" s="127">
        <f t="shared" si="51"/>
        <v>7.1374000000000004</v>
      </c>
      <c r="G105" s="127">
        <f t="shared" si="51"/>
        <v>7.1374000000000004</v>
      </c>
      <c r="H105" s="127">
        <f t="shared" si="51"/>
        <v>7.1374000000000004</v>
      </c>
      <c r="I105" s="127">
        <f t="shared" si="51"/>
        <v>7.1374000000000004</v>
      </c>
      <c r="J105" s="127">
        <f>'[1]Q max'!$N$812</f>
        <v>8.104918430851189</v>
      </c>
      <c r="K105" s="127">
        <f>'[1]Q max'!$M$315</f>
        <v>0</v>
      </c>
      <c r="L105" s="127">
        <f>'[1]Q max'!$M$315</f>
        <v>0</v>
      </c>
      <c r="M105" s="127">
        <f>'[1]Q max'!$M$315</f>
        <v>0</v>
      </c>
      <c r="N105" s="127">
        <f>'[1]Q max'!$M$315</f>
        <v>0</v>
      </c>
      <c r="O105" s="127">
        <f>'[1]Q max'!$M$315</f>
        <v>0</v>
      </c>
      <c r="P105" s="127">
        <f t="shared" si="52"/>
        <v>7.1374000000000004</v>
      </c>
      <c r="Q105" s="127">
        <f t="shared" si="52"/>
        <v>7.1374000000000004</v>
      </c>
      <c r="R105" s="127">
        <f t="shared" si="52"/>
        <v>7.1374000000000004</v>
      </c>
    </row>
    <row r="106" spans="1:18" ht="21.75" customHeight="1" thickBot="1" x14ac:dyDescent="0.3">
      <c r="A106" s="57" t="s">
        <v>87</v>
      </c>
      <c r="B106" s="58" t="s">
        <v>63</v>
      </c>
      <c r="C106" s="59" t="s">
        <v>83</v>
      </c>
      <c r="D106" s="129">
        <f t="shared" si="51"/>
        <v>3.59</v>
      </c>
      <c r="E106" s="129">
        <f t="shared" si="51"/>
        <v>3.6779999999999999</v>
      </c>
      <c r="F106" s="129">
        <f t="shared" si="51"/>
        <v>4.1667500000000004</v>
      </c>
      <c r="G106" s="129">
        <f t="shared" si="51"/>
        <v>4.1667500000000004</v>
      </c>
      <c r="H106" s="129">
        <f t="shared" si="51"/>
        <v>4.1667500000000004</v>
      </c>
      <c r="I106" s="129">
        <f t="shared" si="51"/>
        <v>4.1667500000000004</v>
      </c>
      <c r="J106" s="129">
        <f>J111+J116</f>
        <v>4.1667500000000004</v>
      </c>
      <c r="K106" s="129">
        <v>0</v>
      </c>
      <c r="L106" s="129">
        <v>0</v>
      </c>
      <c r="M106" s="129">
        <v>0</v>
      </c>
      <c r="N106" s="129">
        <v>0</v>
      </c>
      <c r="O106" s="129">
        <v>0</v>
      </c>
      <c r="P106" s="129">
        <f t="shared" si="52"/>
        <v>4.1667500000000004</v>
      </c>
      <c r="Q106" s="129">
        <f t="shared" si="52"/>
        <v>4.1667500000000004</v>
      </c>
      <c r="R106" s="129">
        <f t="shared" si="52"/>
        <v>4.1667500000000004</v>
      </c>
    </row>
    <row r="107" spans="1:18" ht="57.75" customHeight="1" x14ac:dyDescent="0.25">
      <c r="A107" s="18" t="s">
        <v>84</v>
      </c>
      <c r="B107" s="130" t="s">
        <v>124</v>
      </c>
      <c r="C107" s="131" t="s">
        <v>83</v>
      </c>
      <c r="D107" s="132">
        <f>D108+D109+D110+D111</f>
        <v>104.9166</v>
      </c>
      <c r="E107" s="133">
        <f>E108+E109+E110+E111</f>
        <v>108.56300000000002</v>
      </c>
      <c r="F107" s="134">
        <f>F108+F109+F110+F111</f>
        <v>111.11155000000002</v>
      </c>
      <c r="G107" s="134">
        <f t="shared" ref="G107:R107" si="53">G108+G109+G110+G111</f>
        <v>111.11155000000002</v>
      </c>
      <c r="H107" s="134">
        <f t="shared" si="53"/>
        <v>111.11155000000002</v>
      </c>
      <c r="I107" s="134">
        <f t="shared" si="53"/>
        <v>111.11155000000002</v>
      </c>
      <c r="J107" s="134">
        <f t="shared" si="53"/>
        <v>111.11155000000002</v>
      </c>
      <c r="K107" s="134">
        <f t="shared" si="53"/>
        <v>0</v>
      </c>
      <c r="L107" s="134">
        <f t="shared" si="53"/>
        <v>0</v>
      </c>
      <c r="M107" s="134">
        <f t="shared" si="53"/>
        <v>0</v>
      </c>
      <c r="N107" s="134">
        <f t="shared" si="53"/>
        <v>0</v>
      </c>
      <c r="O107" s="134">
        <f t="shared" si="53"/>
        <v>0</v>
      </c>
      <c r="P107" s="134">
        <f t="shared" si="53"/>
        <v>111.11155000000002</v>
      </c>
      <c r="Q107" s="134">
        <f t="shared" si="53"/>
        <v>111.11155000000002</v>
      </c>
      <c r="R107" s="134">
        <f t="shared" si="53"/>
        <v>111.11155000000002</v>
      </c>
    </row>
    <row r="108" spans="1:18" ht="16.5" customHeight="1" x14ac:dyDescent="0.25">
      <c r="A108" s="18" t="s">
        <v>114</v>
      </c>
      <c r="B108" s="19" t="s">
        <v>47</v>
      </c>
      <c r="C108" s="30" t="s">
        <v>83</v>
      </c>
      <c r="D108" s="135">
        <v>93.400199999999998</v>
      </c>
      <c r="E108" s="135">
        <v>98.28</v>
      </c>
      <c r="F108" s="136">
        <v>100.07810000000001</v>
      </c>
      <c r="G108" s="136">
        <v>100.07810000000001</v>
      </c>
      <c r="H108" s="136">
        <v>100.07810000000001</v>
      </c>
      <c r="I108" s="136">
        <v>100.07810000000001</v>
      </c>
      <c r="J108" s="136">
        <v>100.07810000000001</v>
      </c>
      <c r="K108" s="127">
        <v>0</v>
      </c>
      <c r="L108" s="127">
        <v>0</v>
      </c>
      <c r="M108" s="127">
        <v>0</v>
      </c>
      <c r="N108" s="127">
        <v>0</v>
      </c>
      <c r="O108" s="127">
        <v>0</v>
      </c>
      <c r="P108" s="136">
        <v>100.07810000000001</v>
      </c>
      <c r="Q108" s="136">
        <v>100.07810000000001</v>
      </c>
      <c r="R108" s="136">
        <v>100.07810000000001</v>
      </c>
    </row>
    <row r="109" spans="1:18" ht="24" customHeight="1" x14ac:dyDescent="0.25">
      <c r="A109" s="18" t="s">
        <v>115</v>
      </c>
      <c r="B109" s="19" t="s">
        <v>54</v>
      </c>
      <c r="C109" s="30" t="s">
        <v>83</v>
      </c>
      <c r="D109" s="137">
        <v>5.0999999999999997E-2</v>
      </c>
      <c r="E109" s="137">
        <v>4.9000000000000002E-2</v>
      </c>
      <c r="F109" s="138">
        <v>4.9299999999999997E-2</v>
      </c>
      <c r="G109" s="138">
        <v>4.9299999999999997E-2</v>
      </c>
      <c r="H109" s="138">
        <v>4.9299999999999997E-2</v>
      </c>
      <c r="I109" s="138">
        <v>4.9299999999999997E-2</v>
      </c>
      <c r="J109" s="138">
        <v>4.9299999999999997E-2</v>
      </c>
      <c r="K109" s="139">
        <f>'[1]Q max'!$M$814</f>
        <v>0</v>
      </c>
      <c r="L109" s="139">
        <f>'[1]Q max'!$M$814</f>
        <v>0</v>
      </c>
      <c r="M109" s="139">
        <f>'[1]Q max'!$M$814</f>
        <v>0</v>
      </c>
      <c r="N109" s="139">
        <f>'[1]Q max'!$M$814</f>
        <v>0</v>
      </c>
      <c r="O109" s="139">
        <f>'[1]Q max'!$M$814</f>
        <v>0</v>
      </c>
      <c r="P109" s="138">
        <v>4.9299999999999997E-2</v>
      </c>
      <c r="Q109" s="138">
        <v>4.9299999999999997E-2</v>
      </c>
      <c r="R109" s="138">
        <v>4.9299999999999997E-2</v>
      </c>
    </row>
    <row r="110" spans="1:18" x14ac:dyDescent="0.25">
      <c r="A110" s="18" t="s">
        <v>116</v>
      </c>
      <c r="B110" s="19" t="s">
        <v>58</v>
      </c>
      <c r="C110" s="30" t="s">
        <v>83</v>
      </c>
      <c r="D110" s="135">
        <v>8.0364000000000004</v>
      </c>
      <c r="E110" s="135">
        <v>6.766</v>
      </c>
      <c r="F110" s="136">
        <v>7.0734000000000004</v>
      </c>
      <c r="G110" s="136">
        <v>7.0734000000000004</v>
      </c>
      <c r="H110" s="136">
        <v>7.0734000000000004</v>
      </c>
      <c r="I110" s="136">
        <v>7.0734000000000004</v>
      </c>
      <c r="J110" s="136">
        <v>7.0734000000000004</v>
      </c>
      <c r="K110" s="127">
        <f>'[1]Q max'!$M$315</f>
        <v>0</v>
      </c>
      <c r="L110" s="127">
        <f>'[1]Q max'!$M$315</f>
        <v>0</v>
      </c>
      <c r="M110" s="127">
        <f>'[1]Q max'!$M$315</f>
        <v>0</v>
      </c>
      <c r="N110" s="127">
        <f>'[1]Q max'!$M$315</f>
        <v>0</v>
      </c>
      <c r="O110" s="127">
        <f>'[1]Q max'!$M$315</f>
        <v>0</v>
      </c>
      <c r="P110" s="136">
        <v>7.0734000000000004</v>
      </c>
      <c r="Q110" s="136">
        <v>7.0734000000000004</v>
      </c>
      <c r="R110" s="136">
        <v>7.0734000000000004</v>
      </c>
    </row>
    <row r="111" spans="1:18" ht="21" customHeight="1" thickBot="1" x14ac:dyDescent="0.3">
      <c r="A111" s="57" t="s">
        <v>117</v>
      </c>
      <c r="B111" s="58" t="s">
        <v>63</v>
      </c>
      <c r="C111" s="59" t="s">
        <v>83</v>
      </c>
      <c r="D111" s="140">
        <v>3.4289999999999998</v>
      </c>
      <c r="E111" s="140">
        <v>3.468</v>
      </c>
      <c r="F111" s="141">
        <v>3.9107500000000002</v>
      </c>
      <c r="G111" s="141">
        <v>3.9107500000000002</v>
      </c>
      <c r="H111" s="141">
        <v>3.9107500000000002</v>
      </c>
      <c r="I111" s="141">
        <v>3.9107500000000002</v>
      </c>
      <c r="J111" s="141">
        <v>3.9107500000000002</v>
      </c>
      <c r="K111" s="129">
        <v>0</v>
      </c>
      <c r="L111" s="129">
        <v>0</v>
      </c>
      <c r="M111" s="129">
        <v>0</v>
      </c>
      <c r="N111" s="129">
        <v>0</v>
      </c>
      <c r="O111" s="129">
        <v>0</v>
      </c>
      <c r="P111" s="141">
        <v>3.9107500000000002</v>
      </c>
      <c r="Q111" s="141">
        <v>3.9107500000000002</v>
      </c>
      <c r="R111" s="141">
        <v>3.9107500000000002</v>
      </c>
    </row>
    <row r="112" spans="1:18" ht="60.75" customHeight="1" x14ac:dyDescent="0.25">
      <c r="A112" s="18" t="s">
        <v>85</v>
      </c>
      <c r="B112" s="130" t="s">
        <v>125</v>
      </c>
      <c r="C112" s="131" t="s">
        <v>83</v>
      </c>
      <c r="D112" s="132">
        <f>D113+D114+D115+D116</f>
        <v>3.044</v>
      </c>
      <c r="E112" s="133">
        <f>E113+E114+E115+E116</f>
        <v>2.706</v>
      </c>
      <c r="F112" s="133">
        <f>F113+F114+F115+F116</f>
        <v>3.3100000000000005</v>
      </c>
      <c r="G112" s="133">
        <f t="shared" ref="G112:R112" si="54">G113+G114+G115+G116</f>
        <v>3.3100000000000005</v>
      </c>
      <c r="H112" s="133">
        <f t="shared" si="54"/>
        <v>3.3100000000000005</v>
      </c>
      <c r="I112" s="133">
        <f t="shared" si="54"/>
        <v>3.3100000000000005</v>
      </c>
      <c r="J112" s="133">
        <f t="shared" si="54"/>
        <v>3.3100000000000005</v>
      </c>
      <c r="K112" s="133">
        <f t="shared" si="54"/>
        <v>0</v>
      </c>
      <c r="L112" s="133">
        <f t="shared" si="54"/>
        <v>0</v>
      </c>
      <c r="M112" s="133">
        <f t="shared" si="54"/>
        <v>0</v>
      </c>
      <c r="N112" s="133">
        <f t="shared" si="54"/>
        <v>0</v>
      </c>
      <c r="O112" s="133">
        <f t="shared" si="54"/>
        <v>0</v>
      </c>
      <c r="P112" s="133">
        <f t="shared" si="54"/>
        <v>3.3100000000000005</v>
      </c>
      <c r="Q112" s="133">
        <f t="shared" si="54"/>
        <v>3.3100000000000005</v>
      </c>
      <c r="R112" s="133">
        <f t="shared" si="54"/>
        <v>3.3100000000000005</v>
      </c>
    </row>
    <row r="113" spans="1:18" ht="16.5" customHeight="1" x14ac:dyDescent="0.25">
      <c r="A113" s="18" t="s">
        <v>118</v>
      </c>
      <c r="B113" s="19" t="s">
        <v>47</v>
      </c>
      <c r="C113" s="30" t="s">
        <v>83</v>
      </c>
      <c r="D113" s="142">
        <v>2.8149999999999999</v>
      </c>
      <c r="E113" s="143">
        <v>2.4279999999999999</v>
      </c>
      <c r="F113" s="136">
        <v>2.99</v>
      </c>
      <c r="G113" s="136">
        <v>2.99</v>
      </c>
      <c r="H113" s="136">
        <v>2.99</v>
      </c>
      <c r="I113" s="136">
        <v>2.99</v>
      </c>
      <c r="J113" s="136">
        <v>2.99</v>
      </c>
      <c r="K113" s="127">
        <v>0</v>
      </c>
      <c r="L113" s="127">
        <v>0</v>
      </c>
      <c r="M113" s="127">
        <v>0</v>
      </c>
      <c r="N113" s="127">
        <v>0</v>
      </c>
      <c r="O113" s="127">
        <v>0</v>
      </c>
      <c r="P113" s="136">
        <v>2.99</v>
      </c>
      <c r="Q113" s="136">
        <v>2.99</v>
      </c>
      <c r="R113" s="136">
        <v>2.99</v>
      </c>
    </row>
    <row r="114" spans="1:18" ht="21" customHeight="1" x14ac:dyDescent="0.25">
      <c r="A114" s="18" t="s">
        <v>119</v>
      </c>
      <c r="B114" s="19" t="s">
        <v>54</v>
      </c>
      <c r="C114" s="30" t="s">
        <v>83</v>
      </c>
      <c r="D114" s="142">
        <v>0</v>
      </c>
      <c r="E114" s="142">
        <f>'[1]Q max'!N824</f>
        <v>0</v>
      </c>
      <c r="F114" s="136">
        <f>'[1]Q max'!N824</f>
        <v>0</v>
      </c>
      <c r="G114" s="136">
        <f>'[1]Q max'!O824</f>
        <v>0</v>
      </c>
      <c r="H114" s="136">
        <f>'[1]Q max'!P824</f>
        <v>0</v>
      </c>
      <c r="I114" s="136">
        <f>'[1]Q max'!Q824</f>
        <v>0</v>
      </c>
      <c r="J114" s="136">
        <f>'[1]Q max'!R824</f>
        <v>0</v>
      </c>
      <c r="K114" s="127">
        <f>'[1]Q max'!$M$814</f>
        <v>0</v>
      </c>
      <c r="L114" s="127">
        <f>'[1]Q max'!$M$814</f>
        <v>0</v>
      </c>
      <c r="M114" s="127">
        <f>'[1]Q max'!$M$814</f>
        <v>0</v>
      </c>
      <c r="N114" s="127">
        <f>'[1]Q max'!$M$814</f>
        <v>0</v>
      </c>
      <c r="O114" s="127">
        <f>'[1]Q max'!$M$814</f>
        <v>0</v>
      </c>
      <c r="P114" s="136">
        <f>'[1]Q max'!X824</f>
        <v>0</v>
      </c>
      <c r="Q114" s="136">
        <f>'[1]Q max'!Y824</f>
        <v>0</v>
      </c>
      <c r="R114" s="136">
        <f>'[1]Q max'!Z824</f>
        <v>0</v>
      </c>
    </row>
    <row r="115" spans="1:18" ht="19.5" customHeight="1" x14ac:dyDescent="0.25">
      <c r="A115" s="18" t="s">
        <v>120</v>
      </c>
      <c r="B115" s="19" t="s">
        <v>58</v>
      </c>
      <c r="C115" s="30" t="s">
        <v>83</v>
      </c>
      <c r="D115" s="142">
        <v>6.8000000000000005E-2</v>
      </c>
      <c r="E115" s="143">
        <v>6.8000000000000005E-2</v>
      </c>
      <c r="F115" s="136">
        <v>6.4000000000000001E-2</v>
      </c>
      <c r="G115" s="136">
        <v>6.4000000000000001E-2</v>
      </c>
      <c r="H115" s="136">
        <v>6.4000000000000001E-2</v>
      </c>
      <c r="I115" s="136">
        <v>6.4000000000000001E-2</v>
      </c>
      <c r="J115" s="136">
        <v>6.4000000000000001E-2</v>
      </c>
      <c r="K115" s="127">
        <f>'[1]Q max'!$M$315</f>
        <v>0</v>
      </c>
      <c r="L115" s="127">
        <f>'[1]Q max'!$M$315</f>
        <v>0</v>
      </c>
      <c r="M115" s="127">
        <f>'[1]Q max'!$M$315</f>
        <v>0</v>
      </c>
      <c r="N115" s="127">
        <f>'[1]Q max'!$M$315</f>
        <v>0</v>
      </c>
      <c r="O115" s="127">
        <f>'[1]Q max'!$M$315</f>
        <v>0</v>
      </c>
      <c r="P115" s="136">
        <v>6.4000000000000001E-2</v>
      </c>
      <c r="Q115" s="136">
        <v>6.4000000000000001E-2</v>
      </c>
      <c r="R115" s="136">
        <v>6.4000000000000001E-2</v>
      </c>
    </row>
    <row r="116" spans="1:18" ht="18" customHeight="1" thickBot="1" x14ac:dyDescent="0.3">
      <c r="A116" s="57" t="s">
        <v>121</v>
      </c>
      <c r="B116" s="58" t="s">
        <v>63</v>
      </c>
      <c r="C116" s="59" t="s">
        <v>83</v>
      </c>
      <c r="D116" s="144">
        <v>0.161</v>
      </c>
      <c r="E116" s="145">
        <v>0.21</v>
      </c>
      <c r="F116" s="141">
        <v>0.25600000000000001</v>
      </c>
      <c r="G116" s="141">
        <v>0.25600000000000001</v>
      </c>
      <c r="H116" s="141">
        <v>0.25600000000000001</v>
      </c>
      <c r="I116" s="141">
        <v>0.25600000000000001</v>
      </c>
      <c r="J116" s="141">
        <v>0.25600000000000001</v>
      </c>
      <c r="K116" s="129">
        <v>0</v>
      </c>
      <c r="L116" s="129">
        <v>0</v>
      </c>
      <c r="M116" s="129">
        <v>0</v>
      </c>
      <c r="N116" s="129">
        <v>0</v>
      </c>
      <c r="O116" s="129">
        <v>0</v>
      </c>
      <c r="P116" s="141">
        <v>0.25600000000000001</v>
      </c>
      <c r="Q116" s="141">
        <v>0.25600000000000001</v>
      </c>
      <c r="R116" s="141">
        <v>0.25600000000000001</v>
      </c>
    </row>
    <row r="119" spans="1:18" ht="56.25" x14ac:dyDescent="0.3">
      <c r="B119" s="146" t="s">
        <v>128</v>
      </c>
      <c r="C119" s="7"/>
      <c r="D119" s="154"/>
      <c r="E119" s="154"/>
      <c r="F119" s="147"/>
      <c r="G119" s="147"/>
      <c r="H119" s="147"/>
      <c r="I119" s="155" t="s">
        <v>127</v>
      </c>
      <c r="J119" s="155"/>
      <c r="K119" s="155"/>
      <c r="L119" s="155"/>
    </row>
  </sheetData>
  <mergeCells count="17">
    <mergeCell ref="D119:E119"/>
    <mergeCell ref="I119:L119"/>
    <mergeCell ref="A11:R11"/>
    <mergeCell ref="A12:R12"/>
    <mergeCell ref="A14:A16"/>
    <mergeCell ref="B14:B16"/>
    <mergeCell ref="C14:C16"/>
    <mergeCell ref="D14:D16"/>
    <mergeCell ref="E14:E16"/>
    <mergeCell ref="F14:F16"/>
    <mergeCell ref="G14:R14"/>
    <mergeCell ref="A10:R10"/>
    <mergeCell ref="N2:Q2"/>
    <mergeCell ref="A3:B3"/>
    <mergeCell ref="N3:Q3"/>
    <mergeCell ref="A6:B6"/>
    <mergeCell ref="A9:R9"/>
  </mergeCells>
  <pageMargins left="0.51181102362204722" right="0.51181102362204722" top="0.74803149606299213" bottom="0.55118110236220474" header="0" footer="0"/>
  <pageSetup paperSize="9" scale="2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Міхнов К. Іванович</dc:creator>
  <cp:lastModifiedBy>admin</cp:lastModifiedBy>
  <cp:lastPrinted>2022-06-06T12:26:13Z</cp:lastPrinted>
  <dcterms:created xsi:type="dcterms:W3CDTF">2014-03-06T10:37:24Z</dcterms:created>
  <dcterms:modified xsi:type="dcterms:W3CDTF">2022-06-14T08:30:42Z</dcterms:modified>
</cp:coreProperties>
</file>