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55" windowHeight="11100"/>
  </bookViews>
  <sheets>
    <sheet name="2023" sheetId="8" r:id="rId1"/>
  </sheets>
  <definedNames>
    <definedName name="_xlnm.Print_Area" localSheetId="0">'2023'!$A$1:$J$119</definedName>
  </definedNames>
  <calcPr calcId="162913"/>
</workbook>
</file>

<file path=xl/calcChain.xml><?xml version="1.0" encoding="utf-8"?>
<calcChain xmlns="http://schemas.openxmlformats.org/spreadsheetml/2006/main">
  <c r="F40" i="8" l="1"/>
  <c r="H91" i="8"/>
  <c r="I91" i="8"/>
  <c r="J91" i="8"/>
  <c r="G92" i="8" l="1"/>
  <c r="F92" i="8" s="1"/>
  <c r="F34" i="8" l="1"/>
  <c r="F38" i="8"/>
  <c r="F39" i="8"/>
  <c r="G33" i="8"/>
  <c r="G42" i="8" s="1"/>
  <c r="H53" i="8" l="1"/>
  <c r="I53" i="8"/>
  <c r="J53" i="8"/>
  <c r="G53" i="8"/>
  <c r="E110" i="8"/>
  <c r="E109" i="8"/>
  <c r="D110" i="8"/>
  <c r="D109" i="8"/>
  <c r="D94" i="8"/>
  <c r="E34" i="8"/>
  <c r="E33" i="8"/>
  <c r="E93" i="8"/>
  <c r="E92" i="8"/>
  <c r="E91" i="8"/>
  <c r="E90" i="8"/>
  <c r="D93" i="8"/>
  <c r="D92" i="8"/>
  <c r="D91" i="8"/>
  <c r="D90" i="8"/>
  <c r="E49" i="8"/>
  <c r="E42" i="8" l="1"/>
  <c r="E71" i="8" s="1"/>
  <c r="D42" i="8"/>
  <c r="D71" i="8" s="1"/>
  <c r="E95" i="8"/>
  <c r="D95" i="8"/>
  <c r="J110" i="8"/>
  <c r="I110" i="8"/>
  <c r="H110" i="8"/>
  <c r="G110" i="8"/>
  <c r="J109" i="8"/>
  <c r="I109" i="8"/>
  <c r="H109" i="8"/>
  <c r="G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J94" i="8"/>
  <c r="I94" i="8"/>
  <c r="H94" i="8"/>
  <c r="G94" i="8"/>
  <c r="J93" i="8"/>
  <c r="I93" i="8"/>
  <c r="H93" i="8"/>
  <c r="G93" i="8"/>
  <c r="G91" i="8"/>
  <c r="J90" i="8"/>
  <c r="I90" i="8"/>
  <c r="H90" i="8"/>
  <c r="G90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0" i="8"/>
  <c r="F69" i="8"/>
  <c r="F68" i="8"/>
  <c r="F67" i="8"/>
  <c r="F66" i="8"/>
  <c r="F65" i="8"/>
  <c r="F64" i="8"/>
  <c r="J63" i="8"/>
  <c r="I63" i="8"/>
  <c r="H63" i="8"/>
  <c r="G63" i="8"/>
  <c r="F62" i="8"/>
  <c r="F61" i="8"/>
  <c r="F60" i="8"/>
  <c r="F59" i="8"/>
  <c r="F58" i="8"/>
  <c r="F57" i="8"/>
  <c r="F56" i="8"/>
  <c r="F55" i="8"/>
  <c r="F54" i="8"/>
  <c r="F53" i="8"/>
  <c r="F52" i="8"/>
  <c r="F51" i="8"/>
  <c r="J49" i="8"/>
  <c r="I49" i="8"/>
  <c r="H49" i="8"/>
  <c r="G49" i="8"/>
  <c r="F48" i="8"/>
  <c r="F47" i="8"/>
  <c r="F46" i="8"/>
  <c r="F45" i="8"/>
  <c r="F44" i="8"/>
  <c r="F37" i="8"/>
  <c r="F36" i="8"/>
  <c r="J33" i="8"/>
  <c r="I33" i="8"/>
  <c r="I42" i="8" s="1"/>
  <c r="H33" i="8"/>
  <c r="H42" i="8" s="1"/>
  <c r="F32" i="8"/>
  <c r="F31" i="8"/>
  <c r="F30" i="8"/>
  <c r="F28" i="8"/>
  <c r="F33" i="8" l="1"/>
  <c r="J42" i="8"/>
  <c r="F42" i="8" s="1"/>
  <c r="H95" i="8"/>
  <c r="I71" i="8"/>
  <c r="F94" i="8"/>
  <c r="F109" i="8"/>
  <c r="F49" i="8"/>
  <c r="F63" i="8"/>
  <c r="F90" i="8"/>
  <c r="J95" i="8"/>
  <c r="H71" i="8"/>
  <c r="F91" i="8"/>
  <c r="F93" i="8"/>
  <c r="F110" i="8"/>
  <c r="G95" i="8"/>
  <c r="I95" i="8"/>
  <c r="F95" i="8" l="1"/>
  <c r="J71" i="8"/>
  <c r="G71" i="8"/>
  <c r="F71" i="8" l="1"/>
</calcChain>
</file>

<file path=xl/sharedStrings.xml><?xml version="1.0" encoding="utf-8"?>
<sst xmlns="http://schemas.openxmlformats.org/spreadsheetml/2006/main" count="199" uniqueCount="151">
  <si>
    <t>Витрати на оплату праці</t>
  </si>
  <si>
    <t>Відрахування на соціальні заходи</t>
  </si>
  <si>
    <t>Амортизація</t>
  </si>
  <si>
    <t>Інші операційні витрати</t>
  </si>
  <si>
    <t>Собівартість реалізованої продукції (товарів, робіт, послуг)</t>
  </si>
  <si>
    <t>Інші операційні доходи</t>
  </si>
  <si>
    <t>Валовий:</t>
  </si>
  <si>
    <t xml:space="preserve">     прибуток</t>
  </si>
  <si>
    <t xml:space="preserve">     збиток</t>
  </si>
  <si>
    <t>-</t>
  </si>
  <si>
    <t>Фінансовий результат від операційної діяльності:</t>
  </si>
  <si>
    <t>Інші доходи</t>
  </si>
  <si>
    <t>IV. Додаткова інформація</t>
  </si>
  <si>
    <t>Телефон</t>
  </si>
  <si>
    <t>Місцезнаходження (юридична адреса)</t>
  </si>
  <si>
    <t>Форма власності</t>
  </si>
  <si>
    <t>комунальна</t>
  </si>
  <si>
    <t>Одиниця виміру</t>
  </si>
  <si>
    <t>тис. грн.</t>
  </si>
  <si>
    <t>Вид економічної діяльності</t>
  </si>
  <si>
    <t>Орган управління</t>
  </si>
  <si>
    <t>Територія</t>
  </si>
  <si>
    <t>Організаційно-правова форма</t>
  </si>
  <si>
    <t>Код</t>
  </si>
  <si>
    <t>Показники</t>
  </si>
  <si>
    <t>Код рядка</t>
  </si>
  <si>
    <t>Плановий рік, усього</t>
  </si>
  <si>
    <t>У тому числі за кварталами</t>
  </si>
  <si>
    <t xml:space="preserve">І </t>
  </si>
  <si>
    <t xml:space="preserve">ІІ </t>
  </si>
  <si>
    <t xml:space="preserve">ІІІ </t>
  </si>
  <si>
    <t xml:space="preserve">ІV </t>
  </si>
  <si>
    <t>І. Фінансові результати</t>
  </si>
  <si>
    <t>Дохід (виручка) від реалізації продукції (товарів, робіт, послуг)</t>
  </si>
  <si>
    <t>в т.ч. за рахунок бюджетних коштів</t>
  </si>
  <si>
    <t>Податок на додану вартість</t>
  </si>
  <si>
    <t>010</t>
  </si>
  <si>
    <t>015</t>
  </si>
  <si>
    <t>020</t>
  </si>
  <si>
    <t>Акцизний збір</t>
  </si>
  <si>
    <t>030</t>
  </si>
  <si>
    <t>Інші вирахування з доходу</t>
  </si>
  <si>
    <t>040</t>
  </si>
  <si>
    <t>Чистий дохід (виручка) від реалізації продукції (товарів, робіт, послуг)</t>
  </si>
  <si>
    <t>050</t>
  </si>
  <si>
    <t>060</t>
  </si>
  <si>
    <t>у тому числі за економічними елементами;</t>
  </si>
  <si>
    <t>Матеріальні затрати</t>
  </si>
  <si>
    <t>061</t>
  </si>
  <si>
    <t>062</t>
  </si>
  <si>
    <t>063</t>
  </si>
  <si>
    <t>064</t>
  </si>
  <si>
    <t>065</t>
  </si>
  <si>
    <t>071</t>
  </si>
  <si>
    <t>072</t>
  </si>
  <si>
    <t>080</t>
  </si>
  <si>
    <t>у тому числі:</t>
  </si>
  <si>
    <t>дохід від  операційної оренди активів</t>
  </si>
  <si>
    <t>081</t>
  </si>
  <si>
    <t>одержані гранти та субсидії</t>
  </si>
  <si>
    <t>082</t>
  </si>
  <si>
    <t>Дохід від реалізації необоротних активів, утримуваних для продажу</t>
  </si>
  <si>
    <t>083</t>
  </si>
  <si>
    <t>Адміністративні витрати (сума рядків з 091 по 095)</t>
  </si>
  <si>
    <t>090</t>
  </si>
  <si>
    <t>091</t>
  </si>
  <si>
    <t>092</t>
  </si>
  <si>
    <t>093</t>
  </si>
  <si>
    <t>094</t>
  </si>
  <si>
    <t>095</t>
  </si>
  <si>
    <t>Витрати на збут (сума рядків з 101 по 105)</t>
  </si>
  <si>
    <t>100</t>
  </si>
  <si>
    <t>101</t>
  </si>
  <si>
    <t>102</t>
  </si>
  <si>
    <t>103</t>
  </si>
  <si>
    <t>104</t>
  </si>
  <si>
    <t>105</t>
  </si>
  <si>
    <t>Інші операційні витрати (сума рядків з 111 по 115)</t>
  </si>
  <si>
    <t>110</t>
  </si>
  <si>
    <t>111</t>
  </si>
  <si>
    <t>112</t>
  </si>
  <si>
    <t>113</t>
  </si>
  <si>
    <t>114</t>
  </si>
  <si>
    <t>115</t>
  </si>
  <si>
    <t>121</t>
  </si>
  <si>
    <t>122</t>
  </si>
  <si>
    <t>Дохід від участі в капіталі</t>
  </si>
  <si>
    <t>130</t>
  </si>
  <si>
    <t>Інші фінансові доходи</t>
  </si>
  <si>
    <t>140</t>
  </si>
  <si>
    <t>150</t>
  </si>
  <si>
    <t>дохід від реалізації фінансових інвестицій</t>
  </si>
  <si>
    <t>152</t>
  </si>
  <si>
    <t>дохід від безоплатно одержаних активів</t>
  </si>
  <si>
    <t>154</t>
  </si>
  <si>
    <t>Фінансові витрати</t>
  </si>
  <si>
    <t>160</t>
  </si>
  <si>
    <t>Витрати від участі в капіталі</t>
  </si>
  <si>
    <t>170</t>
  </si>
  <si>
    <t>Інші витрати</t>
  </si>
  <si>
    <t>180</t>
  </si>
  <si>
    <t>Фінансові результати від звичайної діяльності до оподаткування:</t>
  </si>
  <si>
    <t>прибуток</t>
  </si>
  <si>
    <t>191</t>
  </si>
  <si>
    <t>збиток</t>
  </si>
  <si>
    <t>192</t>
  </si>
  <si>
    <t>Податок на прибуток</t>
  </si>
  <si>
    <t>200</t>
  </si>
  <si>
    <t>Чистий:</t>
  </si>
  <si>
    <t>211</t>
  </si>
  <si>
    <t>212</t>
  </si>
  <si>
    <t>ІІ. Елементи операційних витрат (разом)</t>
  </si>
  <si>
    <t xml:space="preserve">Разом (сума рядків з 310 по 350) </t>
  </si>
  <si>
    <t>IІІ. Капітальні інвестиції протягом року</t>
  </si>
  <si>
    <t>Капітальне будівництво</t>
  </si>
  <si>
    <t>Придбання (виготовлення) основних засобів та інших необоротним матеріальних активів</t>
  </si>
  <si>
    <t>Придбання (створення) нематеріальних активів</t>
  </si>
  <si>
    <t>Погашення отриманих на капітиальні інвестиції позик</t>
  </si>
  <si>
    <t>Модернізація, модифікація, добудова, дообладнання, реконструкція, інші види поліпшення необоротних активів</t>
  </si>
  <si>
    <t>Первісна вартість основних засобів</t>
  </si>
  <si>
    <t>Чисельність працівників</t>
  </si>
  <si>
    <t>Капітальний ремонт</t>
  </si>
  <si>
    <t>Разом (сума рядків 410,420,430,440,450,460)</t>
  </si>
  <si>
    <t>в т.ч. за рахунок бюджетних коштів (сума рядків 411,421,431,441,451,461)</t>
  </si>
  <si>
    <t>Податкова заборгованість</t>
  </si>
  <si>
    <t>Заборгованість перед працівниками за заробітною платою</t>
  </si>
  <si>
    <t>ЄДРПОУ - 38902896</t>
  </si>
  <si>
    <t>(04594) 6-09-04</t>
  </si>
  <si>
    <t>на 01.01</t>
  </si>
  <si>
    <t>на 01.04</t>
  </si>
  <si>
    <t>на 01.07</t>
  </si>
  <si>
    <t>на 01.10</t>
  </si>
  <si>
    <t>на 31.12</t>
  </si>
  <si>
    <t>Директор</t>
  </si>
  <si>
    <t>КОАТУУ - 3210600000</t>
  </si>
  <si>
    <t>КОПФГ - 150 комунальне підприємство</t>
  </si>
  <si>
    <t>Факт минулого року</t>
  </si>
  <si>
    <t>86.21 - Загальна медична практика</t>
  </si>
  <si>
    <t xml:space="preserve">Комунальне некомерційне підприємство Броварської міської ради Броварського району Київської області "Броварський міський центр первинної медико-санітарної допомоги" </t>
  </si>
  <si>
    <t>Відділ охорони здоров'я Броварської міської ради Броварського району Київської області</t>
  </si>
  <si>
    <t>Ігор КРАВЦОВ</t>
  </si>
  <si>
    <t>Київська область, місто Бровари, вулиця Героїв України, будинок 5</t>
  </si>
  <si>
    <t>Фінансовий план підприємства на  2023 рік</t>
  </si>
  <si>
    <t>Фінансовий план поточного року</t>
  </si>
  <si>
    <t>Додаток</t>
  </si>
  <si>
    <t>ЗАТВЕРДЖЕНО</t>
  </si>
  <si>
    <t>Рішення виконавчого комітету</t>
  </si>
  <si>
    <t>Броварської міської ради</t>
  </si>
  <si>
    <t>Броварського району</t>
  </si>
  <si>
    <t>Київської області</t>
  </si>
  <si>
    <t>від                                 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</si>
</sst>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2" borderId="4" xfId="0" applyFont="1" applyFill="1" applyBorder="1" applyAlignment="1">
      <alignment horizontal="left"/>
    </xf>
    <xf numFmtId="0" fontId="5" fillId="0" borderId="5" xfId="0" applyFont="1" applyBorder="1" applyAlignment="1"/>
    <xf numFmtId="0" fontId="5" fillId="0" borderId="6" xfId="0" applyFont="1" applyBorder="1" applyAlignment="1"/>
    <xf numFmtId="0" fontId="3" fillId="2" borderId="4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wrapText="1"/>
    </xf>
    <xf numFmtId="0" fontId="5" fillId="2" borderId="6" xfId="0" applyFont="1" applyFill="1" applyBorder="1" applyAlignment="1">
      <alignment wrapText="1"/>
    </xf>
    <xf numFmtId="0" fontId="3" fillId="0" borderId="4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wrapText="1"/>
    </xf>
    <xf numFmtId="0" fontId="5" fillId="0" borderId="6" xfId="0" applyFont="1" applyFill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49" fontId="3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right" wrapText="1"/>
    </xf>
    <xf numFmtId="164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/>
    </xf>
    <xf numFmtId="49" fontId="2" fillId="0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right"/>
    </xf>
    <xf numFmtId="1" fontId="3" fillId="0" borderId="1" xfId="0" applyNumberFormat="1" applyFont="1" applyFill="1" applyBorder="1" applyAlignment="1">
      <alignment horizontal="right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19"/>
  <sheetViews>
    <sheetView tabSelected="1" view="pageBreakPreview" topLeftCell="A49" zoomScale="60" zoomScaleNormal="77" workbookViewId="0">
      <selection activeCell="G19" sqref="G19:J19"/>
    </sheetView>
  </sheetViews>
  <sheetFormatPr defaultColWidth="9.140625" defaultRowHeight="15" x14ac:dyDescent="0.25"/>
  <cols>
    <col min="1" max="1" width="2.28515625" style="1" customWidth="1"/>
    <col min="2" max="2" width="26.5703125" style="1" customWidth="1"/>
    <col min="3" max="3" width="8.85546875" style="1" customWidth="1"/>
    <col min="4" max="4" width="14" style="1" customWidth="1"/>
    <col min="5" max="5" width="13.140625" style="1" customWidth="1"/>
    <col min="6" max="6" width="12.42578125" style="1" customWidth="1"/>
    <col min="7" max="7" width="13.28515625" style="1" customWidth="1"/>
    <col min="8" max="8" width="12.5703125" style="1" customWidth="1"/>
    <col min="9" max="9" width="15.7109375" style="1" customWidth="1"/>
    <col min="10" max="10" width="14.85546875" style="1" customWidth="1"/>
    <col min="11" max="11" width="9.140625" style="1" customWidth="1"/>
    <col min="12" max="16384" width="9.140625" style="1"/>
  </cols>
  <sheetData>
    <row r="1" spans="2:10" ht="15.75" x14ac:dyDescent="0.25">
      <c r="B1" s="15"/>
      <c r="C1" s="15"/>
      <c r="D1" s="15"/>
      <c r="E1" s="15"/>
      <c r="F1" s="15"/>
      <c r="G1" s="15"/>
      <c r="H1" s="15"/>
      <c r="I1" s="15"/>
      <c r="J1" s="15"/>
    </row>
    <row r="2" spans="2:10" ht="15.75" x14ac:dyDescent="0.25">
      <c r="B2" s="16"/>
      <c r="C2" s="17"/>
      <c r="D2" s="17"/>
      <c r="E2" s="18"/>
      <c r="F2" s="18"/>
      <c r="G2" s="8" t="s">
        <v>144</v>
      </c>
      <c r="H2" s="9"/>
      <c r="I2" s="9"/>
      <c r="J2" s="9"/>
    </row>
    <row r="3" spans="2:10" ht="15.75" x14ac:dyDescent="0.25">
      <c r="B3" s="19"/>
      <c r="C3" s="19"/>
      <c r="D3" s="19"/>
      <c r="E3" s="19"/>
      <c r="F3" s="19"/>
      <c r="G3" s="8" t="s">
        <v>145</v>
      </c>
      <c r="H3" s="9"/>
      <c r="I3" s="9"/>
      <c r="J3" s="9"/>
    </row>
    <row r="4" spans="2:10" ht="15.75" x14ac:dyDescent="0.25">
      <c r="B4" s="20"/>
      <c r="C4" s="21"/>
      <c r="D4" s="21"/>
      <c r="E4" s="22"/>
      <c r="F4" s="22"/>
      <c r="G4" s="8" t="s">
        <v>146</v>
      </c>
      <c r="H4" s="10"/>
      <c r="I4" s="10"/>
      <c r="J4" s="10"/>
    </row>
    <row r="5" spans="2:10" ht="15.75" x14ac:dyDescent="0.25">
      <c r="B5" s="23"/>
      <c r="C5" s="24"/>
      <c r="D5" s="24"/>
      <c r="E5" s="25"/>
      <c r="F5" s="25"/>
      <c r="G5" s="11" t="s">
        <v>147</v>
      </c>
      <c r="H5" s="10"/>
      <c r="I5" s="10"/>
      <c r="J5" s="10"/>
    </row>
    <row r="6" spans="2:10" ht="15.75" x14ac:dyDescent="0.25">
      <c r="B6" s="26"/>
      <c r="C6" s="26"/>
      <c r="D6" s="26"/>
      <c r="E6" s="26"/>
      <c r="F6" s="26"/>
      <c r="G6" s="11" t="s">
        <v>148</v>
      </c>
      <c r="H6" s="13"/>
      <c r="I6" s="13"/>
      <c r="J6" s="13"/>
    </row>
    <row r="7" spans="2:10" ht="15.75" x14ac:dyDescent="0.25">
      <c r="B7" s="15"/>
      <c r="C7" s="15"/>
      <c r="D7" s="15"/>
      <c r="E7" s="15"/>
      <c r="F7" s="15"/>
      <c r="G7" s="11" t="s">
        <v>149</v>
      </c>
      <c r="H7" s="11"/>
      <c r="I7" s="11"/>
      <c r="J7" s="11"/>
    </row>
    <row r="8" spans="2:10" ht="15.75" x14ac:dyDescent="0.25">
      <c r="B8" s="15"/>
      <c r="C8" s="15"/>
      <c r="D8" s="15"/>
      <c r="E8" s="15"/>
      <c r="F8" s="15"/>
      <c r="G8" s="11" t="s">
        <v>150</v>
      </c>
      <c r="H8" s="11"/>
      <c r="I8" s="11"/>
      <c r="J8" s="11"/>
    </row>
    <row r="9" spans="2:10" ht="15.75" x14ac:dyDescent="0.25">
      <c r="B9" s="15"/>
      <c r="C9" s="15"/>
      <c r="D9" s="15"/>
      <c r="E9" s="15"/>
      <c r="F9" s="15"/>
      <c r="G9" s="7"/>
      <c r="H9" s="7"/>
      <c r="I9" s="7"/>
      <c r="J9" s="7"/>
    </row>
    <row r="10" spans="2:10" ht="33.75" customHeight="1" x14ac:dyDescent="0.25">
      <c r="B10" s="12" t="s">
        <v>138</v>
      </c>
      <c r="C10" s="12"/>
      <c r="D10" s="12"/>
      <c r="E10" s="12"/>
      <c r="F10" s="12"/>
      <c r="G10" s="12"/>
      <c r="H10" s="12"/>
      <c r="I10" s="12"/>
      <c r="J10" s="12"/>
    </row>
    <row r="11" spans="2:10" ht="15.75" x14ac:dyDescent="0.25">
      <c r="B11" s="6"/>
      <c r="C11" s="6"/>
      <c r="D11" s="6"/>
      <c r="E11" s="6"/>
      <c r="F11" s="6"/>
      <c r="G11" s="6"/>
      <c r="H11" s="6"/>
      <c r="I11" s="6"/>
      <c r="J11" s="6"/>
    </row>
    <row r="12" spans="2:10" ht="15.75" x14ac:dyDescent="0.25">
      <c r="B12" s="27" t="s">
        <v>23</v>
      </c>
      <c r="C12" s="28"/>
      <c r="D12" s="28"/>
      <c r="E12" s="28"/>
      <c r="F12" s="29"/>
      <c r="G12" s="30" t="s">
        <v>126</v>
      </c>
      <c r="H12" s="31"/>
      <c r="I12" s="31"/>
      <c r="J12" s="32"/>
    </row>
    <row r="13" spans="2:10" ht="16.5" customHeight="1" x14ac:dyDescent="0.25">
      <c r="B13" s="27" t="s">
        <v>22</v>
      </c>
      <c r="C13" s="28"/>
      <c r="D13" s="28"/>
      <c r="E13" s="28"/>
      <c r="F13" s="29"/>
      <c r="G13" s="33" t="s">
        <v>135</v>
      </c>
      <c r="H13" s="34"/>
      <c r="I13" s="34"/>
      <c r="J13" s="35"/>
    </row>
    <row r="14" spans="2:10" ht="15.75" x14ac:dyDescent="0.25">
      <c r="B14" s="27" t="s">
        <v>21</v>
      </c>
      <c r="C14" s="28"/>
      <c r="D14" s="28"/>
      <c r="E14" s="28"/>
      <c r="F14" s="29"/>
      <c r="G14" s="33" t="s">
        <v>134</v>
      </c>
      <c r="H14" s="34"/>
      <c r="I14" s="34"/>
      <c r="J14" s="35"/>
    </row>
    <row r="15" spans="2:10" ht="52.5" customHeight="1" x14ac:dyDescent="0.25">
      <c r="B15" s="27" t="s">
        <v>20</v>
      </c>
      <c r="C15" s="28"/>
      <c r="D15" s="28"/>
      <c r="E15" s="28"/>
      <c r="F15" s="29"/>
      <c r="G15" s="36" t="s">
        <v>139</v>
      </c>
      <c r="H15" s="37"/>
      <c r="I15" s="37"/>
      <c r="J15" s="38"/>
    </row>
    <row r="16" spans="2:10" ht="15.75" x14ac:dyDescent="0.25">
      <c r="B16" s="27" t="s">
        <v>19</v>
      </c>
      <c r="C16" s="28"/>
      <c r="D16" s="28"/>
      <c r="E16" s="28"/>
      <c r="F16" s="29"/>
      <c r="G16" s="33" t="s">
        <v>137</v>
      </c>
      <c r="H16" s="34"/>
      <c r="I16" s="34"/>
      <c r="J16" s="35"/>
    </row>
    <row r="17" spans="2:13" ht="15.75" x14ac:dyDescent="0.25">
      <c r="B17" s="27" t="s">
        <v>17</v>
      </c>
      <c r="C17" s="28"/>
      <c r="D17" s="28"/>
      <c r="E17" s="28"/>
      <c r="F17" s="29"/>
      <c r="G17" s="33" t="s">
        <v>18</v>
      </c>
      <c r="H17" s="39"/>
      <c r="I17" s="39"/>
      <c r="J17" s="40"/>
    </row>
    <row r="18" spans="2:13" ht="15.75" x14ac:dyDescent="0.25">
      <c r="B18" s="41" t="s">
        <v>15</v>
      </c>
      <c r="C18" s="42"/>
      <c r="D18" s="42"/>
      <c r="E18" s="42"/>
      <c r="F18" s="43"/>
      <c r="G18" s="44" t="s">
        <v>16</v>
      </c>
      <c r="H18" s="45"/>
      <c r="I18" s="45"/>
      <c r="J18" s="46"/>
    </row>
    <row r="19" spans="2:13" ht="30" customHeight="1" x14ac:dyDescent="0.25">
      <c r="B19" s="47" t="s">
        <v>14</v>
      </c>
      <c r="C19" s="48"/>
      <c r="D19" s="48"/>
      <c r="E19" s="48"/>
      <c r="F19" s="49"/>
      <c r="G19" s="44" t="s">
        <v>141</v>
      </c>
      <c r="H19" s="45"/>
      <c r="I19" s="45"/>
      <c r="J19" s="46"/>
      <c r="M19" s="2"/>
    </row>
    <row r="20" spans="2:13" ht="15.75" x14ac:dyDescent="0.25">
      <c r="B20" s="41" t="s">
        <v>13</v>
      </c>
      <c r="C20" s="42"/>
      <c r="D20" s="42"/>
      <c r="E20" s="42"/>
      <c r="F20" s="50"/>
      <c r="G20" s="44" t="s">
        <v>127</v>
      </c>
      <c r="H20" s="45"/>
      <c r="I20" s="45"/>
      <c r="J20" s="46"/>
    </row>
    <row r="21" spans="2:13" ht="15.75" x14ac:dyDescent="0.25">
      <c r="B21" s="15"/>
      <c r="C21" s="15"/>
      <c r="D21" s="15"/>
      <c r="E21" s="15"/>
      <c r="F21" s="15"/>
      <c r="G21" s="15"/>
      <c r="H21" s="15"/>
      <c r="I21" s="15"/>
      <c r="J21" s="15"/>
    </row>
    <row r="22" spans="2:13" ht="15.75" x14ac:dyDescent="0.25">
      <c r="B22" s="14" t="s">
        <v>142</v>
      </c>
      <c r="C22" s="14"/>
      <c r="D22" s="14"/>
      <c r="E22" s="14"/>
      <c r="F22" s="14"/>
      <c r="G22" s="14"/>
      <c r="H22" s="14"/>
      <c r="I22" s="14"/>
      <c r="J22" s="14"/>
    </row>
    <row r="23" spans="2:13" ht="15.75" x14ac:dyDescent="0.25">
      <c r="B23" s="15"/>
      <c r="C23" s="15"/>
      <c r="D23" s="15"/>
      <c r="E23" s="15"/>
      <c r="F23" s="15"/>
      <c r="G23" s="15"/>
      <c r="H23" s="15"/>
      <c r="I23" s="15"/>
      <c r="J23" s="15"/>
    </row>
    <row r="24" spans="2:13" ht="15.75" x14ac:dyDescent="0.25">
      <c r="B24" s="51" t="s">
        <v>24</v>
      </c>
      <c r="C24" s="52" t="s">
        <v>25</v>
      </c>
      <c r="D24" s="53" t="s">
        <v>136</v>
      </c>
      <c r="E24" s="54" t="s">
        <v>143</v>
      </c>
      <c r="F24" s="52" t="s">
        <v>26</v>
      </c>
      <c r="G24" s="55" t="s">
        <v>27</v>
      </c>
      <c r="H24" s="56"/>
      <c r="I24" s="56"/>
      <c r="J24" s="57"/>
    </row>
    <row r="25" spans="2:13" ht="28.5" customHeight="1" x14ac:dyDescent="0.25">
      <c r="B25" s="51"/>
      <c r="C25" s="58"/>
      <c r="D25" s="59"/>
      <c r="E25" s="60"/>
      <c r="F25" s="58"/>
      <c r="G25" s="61" t="s">
        <v>28</v>
      </c>
      <c r="H25" s="61" t="s">
        <v>29</v>
      </c>
      <c r="I25" s="61" t="s">
        <v>30</v>
      </c>
      <c r="J25" s="61" t="s">
        <v>31</v>
      </c>
    </row>
    <row r="26" spans="2:13" ht="15.75" x14ac:dyDescent="0.25">
      <c r="B26" s="62">
        <v>1</v>
      </c>
      <c r="C26" s="62"/>
      <c r="D26" s="62"/>
      <c r="E26" s="62"/>
      <c r="F26" s="62"/>
      <c r="G26" s="62"/>
      <c r="H26" s="62">
        <v>2</v>
      </c>
      <c r="I26" s="62">
        <v>3</v>
      </c>
      <c r="J26" s="62">
        <v>4</v>
      </c>
    </row>
    <row r="27" spans="2:13" ht="15.75" x14ac:dyDescent="0.25">
      <c r="B27" s="63" t="s">
        <v>32</v>
      </c>
      <c r="C27" s="64"/>
      <c r="D27" s="64"/>
      <c r="E27" s="64"/>
      <c r="F27" s="64"/>
      <c r="G27" s="64"/>
      <c r="H27" s="64"/>
      <c r="I27" s="64"/>
      <c r="J27" s="65"/>
    </row>
    <row r="28" spans="2:13" ht="47.25" x14ac:dyDescent="0.25">
      <c r="B28" s="66" t="s">
        <v>33</v>
      </c>
      <c r="C28" s="67" t="s">
        <v>36</v>
      </c>
      <c r="D28" s="68">
        <v>118677.1</v>
      </c>
      <c r="E28" s="68">
        <v>165870</v>
      </c>
      <c r="F28" s="68">
        <f>SUM(G28+H28+I28+J28)</f>
        <v>183377.4</v>
      </c>
      <c r="G28" s="68">
        <v>45761.5</v>
      </c>
      <c r="H28" s="69">
        <v>45821.5</v>
      </c>
      <c r="I28" s="69">
        <v>45871.5</v>
      </c>
      <c r="J28" s="69">
        <v>45922.9</v>
      </c>
    </row>
    <row r="29" spans="2:13" ht="31.5" x14ac:dyDescent="0.25">
      <c r="B29" s="70" t="s">
        <v>34</v>
      </c>
      <c r="C29" s="71" t="s">
        <v>37</v>
      </c>
      <c r="D29" s="72">
        <v>41934.400000000001</v>
      </c>
      <c r="E29" s="72">
        <v>53400</v>
      </c>
      <c r="F29" s="72">
        <v>53000</v>
      </c>
      <c r="G29" s="72">
        <v>13250</v>
      </c>
      <c r="H29" s="72">
        <v>13250</v>
      </c>
      <c r="I29" s="72">
        <v>13250</v>
      </c>
      <c r="J29" s="72">
        <v>13250</v>
      </c>
    </row>
    <row r="30" spans="2:13" ht="31.5" x14ac:dyDescent="0.25">
      <c r="B30" s="70" t="s">
        <v>35</v>
      </c>
      <c r="C30" s="71" t="s">
        <v>38</v>
      </c>
      <c r="D30" s="72">
        <v>133.5</v>
      </c>
      <c r="E30" s="72">
        <v>270</v>
      </c>
      <c r="F30" s="72">
        <f t="shared" ref="F30:F88" si="0">SUM(G30+H30+I30+J30)</f>
        <v>270</v>
      </c>
      <c r="G30" s="72">
        <v>40</v>
      </c>
      <c r="H30" s="73">
        <v>50</v>
      </c>
      <c r="I30" s="73">
        <v>80</v>
      </c>
      <c r="J30" s="73">
        <v>100</v>
      </c>
    </row>
    <row r="31" spans="2:13" ht="15.75" x14ac:dyDescent="0.25">
      <c r="B31" s="70" t="s">
        <v>39</v>
      </c>
      <c r="C31" s="71" t="s">
        <v>40</v>
      </c>
      <c r="D31" s="72"/>
      <c r="E31" s="72">
        <v>0</v>
      </c>
      <c r="F31" s="72">
        <f t="shared" si="0"/>
        <v>0</v>
      </c>
      <c r="G31" s="74"/>
      <c r="H31" s="73"/>
      <c r="I31" s="73"/>
      <c r="J31" s="73"/>
    </row>
    <row r="32" spans="2:13" ht="31.5" x14ac:dyDescent="0.25">
      <c r="B32" s="70" t="s">
        <v>41</v>
      </c>
      <c r="C32" s="71" t="s">
        <v>42</v>
      </c>
      <c r="D32" s="72"/>
      <c r="E32" s="72">
        <v>0</v>
      </c>
      <c r="F32" s="72">
        <f t="shared" si="0"/>
        <v>0</v>
      </c>
      <c r="G32" s="74"/>
      <c r="H32" s="73"/>
      <c r="I32" s="73"/>
      <c r="J32" s="73"/>
    </row>
    <row r="33" spans="2:20" ht="47.25" x14ac:dyDescent="0.25">
      <c r="B33" s="70" t="s">
        <v>43</v>
      </c>
      <c r="C33" s="71" t="s">
        <v>44</v>
      </c>
      <c r="D33" s="72">
        <v>118543.6</v>
      </c>
      <c r="E33" s="72">
        <f>E28-E30-E31-E32</f>
        <v>165600</v>
      </c>
      <c r="F33" s="72">
        <f>SUM(G33+H33+I33+J33)</f>
        <v>183107.4</v>
      </c>
      <c r="G33" s="72">
        <f>G28-G30-G31-G32</f>
        <v>45721.5</v>
      </c>
      <c r="H33" s="72">
        <f t="shared" ref="H33:J33" si="1">H28-H30-H31-H32</f>
        <v>45771.5</v>
      </c>
      <c r="I33" s="72">
        <f t="shared" si="1"/>
        <v>45791.5</v>
      </c>
      <c r="J33" s="72">
        <f t="shared" si="1"/>
        <v>45822.9</v>
      </c>
    </row>
    <row r="34" spans="2:20" ht="47.25" x14ac:dyDescent="0.25">
      <c r="B34" s="75" t="s">
        <v>4</v>
      </c>
      <c r="C34" s="71" t="s">
        <v>45</v>
      </c>
      <c r="D34" s="72">
        <v>110739.3</v>
      </c>
      <c r="E34" s="72">
        <f>E36+E37+E38+E39+E40</f>
        <v>154968</v>
      </c>
      <c r="F34" s="72">
        <f>SUM(G34+H34+I34+J34)</f>
        <v>175107.4</v>
      </c>
      <c r="G34" s="72">
        <v>43721.5</v>
      </c>
      <c r="H34" s="72">
        <v>43771.5</v>
      </c>
      <c r="I34" s="72">
        <v>43791.5</v>
      </c>
      <c r="J34" s="72">
        <v>43822.9</v>
      </c>
    </row>
    <row r="35" spans="2:20" ht="47.25" x14ac:dyDescent="0.25">
      <c r="B35" s="70" t="s">
        <v>46</v>
      </c>
      <c r="C35" s="71"/>
      <c r="D35" s="72"/>
      <c r="E35" s="72"/>
      <c r="F35" s="72"/>
      <c r="G35" s="74"/>
      <c r="H35" s="73"/>
      <c r="I35" s="73"/>
      <c r="J35" s="73"/>
    </row>
    <row r="36" spans="2:20" ht="15.75" x14ac:dyDescent="0.25">
      <c r="B36" s="70" t="s">
        <v>47</v>
      </c>
      <c r="C36" s="71" t="s">
        <v>48</v>
      </c>
      <c r="D36" s="72">
        <v>16346.4</v>
      </c>
      <c r="E36" s="72">
        <v>21761.4</v>
      </c>
      <c r="F36" s="72">
        <f t="shared" si="0"/>
        <v>25460</v>
      </c>
      <c r="G36" s="72">
        <v>6365</v>
      </c>
      <c r="H36" s="72">
        <v>6365</v>
      </c>
      <c r="I36" s="72">
        <v>6365</v>
      </c>
      <c r="J36" s="72">
        <v>6365</v>
      </c>
    </row>
    <row r="37" spans="2:20" ht="15.75" x14ac:dyDescent="0.25">
      <c r="B37" s="70" t="s">
        <v>0</v>
      </c>
      <c r="C37" s="71" t="s">
        <v>49</v>
      </c>
      <c r="D37" s="72">
        <v>62027.7</v>
      </c>
      <c r="E37" s="72">
        <v>89900</v>
      </c>
      <c r="F37" s="72">
        <f t="shared" si="0"/>
        <v>93480.4</v>
      </c>
      <c r="G37" s="72">
        <v>23370.1</v>
      </c>
      <c r="H37" s="72">
        <v>23370.1</v>
      </c>
      <c r="I37" s="72">
        <v>23370.1</v>
      </c>
      <c r="J37" s="72">
        <v>23370.1</v>
      </c>
      <c r="L37" s="5"/>
      <c r="M37" s="5"/>
      <c r="N37" s="5"/>
      <c r="O37" s="5"/>
      <c r="P37" s="5"/>
      <c r="Q37" s="5"/>
      <c r="R37" s="5"/>
      <c r="S37" s="5"/>
      <c r="T37" s="3"/>
    </row>
    <row r="38" spans="2:20" ht="31.5" x14ac:dyDescent="0.25">
      <c r="B38" s="70" t="s">
        <v>1</v>
      </c>
      <c r="C38" s="71" t="s">
        <v>50</v>
      </c>
      <c r="D38" s="72">
        <v>13459.1</v>
      </c>
      <c r="E38" s="72">
        <v>19778</v>
      </c>
      <c r="F38" s="72">
        <f>SUM(G38+H38+I38+J38)</f>
        <v>20565.699999999997</v>
      </c>
      <c r="G38" s="72">
        <v>5141.3999999999996</v>
      </c>
      <c r="H38" s="72">
        <v>5141.3999999999996</v>
      </c>
      <c r="I38" s="72">
        <v>5141.3999999999996</v>
      </c>
      <c r="J38" s="72">
        <v>5141.5</v>
      </c>
      <c r="L38" s="3"/>
      <c r="M38" s="3"/>
      <c r="N38" s="3"/>
      <c r="O38" s="3"/>
      <c r="P38" s="3"/>
      <c r="Q38" s="3"/>
      <c r="R38" s="3"/>
      <c r="S38" s="3"/>
      <c r="T38" s="3"/>
    </row>
    <row r="39" spans="2:20" ht="15.75" x14ac:dyDescent="0.25">
      <c r="B39" s="70" t="s">
        <v>2</v>
      </c>
      <c r="C39" s="71" t="s">
        <v>51</v>
      </c>
      <c r="D39" s="72">
        <v>1909.4</v>
      </c>
      <c r="E39" s="72">
        <v>2220</v>
      </c>
      <c r="F39" s="72">
        <f>SUM(G39+H39+I39+J39)</f>
        <v>2560</v>
      </c>
      <c r="G39" s="72">
        <v>585</v>
      </c>
      <c r="H39" s="72">
        <v>635</v>
      </c>
      <c r="I39" s="72">
        <v>655</v>
      </c>
      <c r="J39" s="72">
        <v>685</v>
      </c>
    </row>
    <row r="40" spans="2:20" ht="15.75" x14ac:dyDescent="0.25">
      <c r="B40" s="70" t="s">
        <v>3</v>
      </c>
      <c r="C40" s="71" t="s">
        <v>52</v>
      </c>
      <c r="D40" s="72">
        <v>16996.7</v>
      </c>
      <c r="E40" s="72">
        <v>21308.6</v>
      </c>
      <c r="F40" s="72">
        <f>SUM(G40+H40+I40+J40)</f>
        <v>33041.300000000003</v>
      </c>
      <c r="G40" s="72">
        <v>8260</v>
      </c>
      <c r="H40" s="72">
        <v>8260</v>
      </c>
      <c r="I40" s="72">
        <v>8260</v>
      </c>
      <c r="J40" s="72">
        <v>8261.2999999999993</v>
      </c>
    </row>
    <row r="41" spans="2:20" ht="15.75" x14ac:dyDescent="0.25">
      <c r="B41" s="70" t="s">
        <v>6</v>
      </c>
      <c r="C41" s="71"/>
      <c r="D41" s="72"/>
      <c r="E41" s="72"/>
      <c r="F41" s="72"/>
      <c r="G41" s="76"/>
      <c r="H41" s="77"/>
      <c r="I41" s="77"/>
      <c r="J41" s="77"/>
      <c r="L41" s="4"/>
      <c r="M41" s="4"/>
      <c r="N41" s="4"/>
      <c r="O41" s="4"/>
      <c r="P41" s="4"/>
      <c r="Q41" s="4"/>
      <c r="R41" s="4"/>
      <c r="S41" s="4"/>
    </row>
    <row r="42" spans="2:20" ht="15.75" x14ac:dyDescent="0.25">
      <c r="B42" s="70" t="s">
        <v>7</v>
      </c>
      <c r="C42" s="71" t="s">
        <v>53</v>
      </c>
      <c r="D42" s="72">
        <f>D33-D34</f>
        <v>7804.3000000000029</v>
      </c>
      <c r="E42" s="72">
        <f>E33-E34</f>
        <v>10632</v>
      </c>
      <c r="F42" s="72">
        <f>SUM(G42+H42+I42+J42)</f>
        <v>8000</v>
      </c>
      <c r="G42" s="72">
        <f>G33-G34</f>
        <v>2000</v>
      </c>
      <c r="H42" s="72">
        <f>H33-H34</f>
        <v>2000</v>
      </c>
      <c r="I42" s="72">
        <f>I33-I34</f>
        <v>2000</v>
      </c>
      <c r="J42" s="72">
        <f>J33-J34</f>
        <v>2000</v>
      </c>
    </row>
    <row r="43" spans="2:20" ht="15.75" x14ac:dyDescent="0.25">
      <c r="B43" s="70" t="s">
        <v>8</v>
      </c>
      <c r="C43" s="71" t="s">
        <v>54</v>
      </c>
      <c r="D43" s="72"/>
      <c r="E43" s="72">
        <v>0</v>
      </c>
      <c r="F43" s="72">
        <v>0</v>
      </c>
      <c r="G43" s="76"/>
      <c r="H43" s="78" t="s">
        <v>9</v>
      </c>
      <c r="I43" s="78" t="s">
        <v>9</v>
      </c>
      <c r="J43" s="78" t="s">
        <v>9</v>
      </c>
    </row>
    <row r="44" spans="2:20" ht="15.75" x14ac:dyDescent="0.25">
      <c r="B44" s="70" t="s">
        <v>5</v>
      </c>
      <c r="C44" s="71" t="s">
        <v>55</v>
      </c>
      <c r="D44" s="72"/>
      <c r="E44" s="72">
        <v>0</v>
      </c>
      <c r="F44" s="72">
        <f t="shared" si="0"/>
        <v>0</v>
      </c>
      <c r="G44" s="76"/>
      <c r="H44" s="78"/>
      <c r="I44" s="78"/>
      <c r="J44" s="78"/>
      <c r="L44" s="4"/>
      <c r="M44" s="4"/>
      <c r="N44" s="4"/>
      <c r="O44" s="4"/>
      <c r="P44" s="4"/>
      <c r="Q44" s="4"/>
      <c r="R44" s="4"/>
      <c r="S44" s="4"/>
    </row>
    <row r="45" spans="2:20" ht="15.75" x14ac:dyDescent="0.25">
      <c r="B45" s="70" t="s">
        <v>56</v>
      </c>
      <c r="C45" s="71"/>
      <c r="D45" s="72"/>
      <c r="E45" s="72">
        <v>0</v>
      </c>
      <c r="F45" s="72">
        <f t="shared" si="0"/>
        <v>0</v>
      </c>
      <c r="G45" s="76"/>
      <c r="H45" s="78"/>
      <c r="I45" s="78"/>
      <c r="J45" s="78"/>
    </row>
    <row r="46" spans="2:20" ht="31.5" x14ac:dyDescent="0.25">
      <c r="B46" s="70" t="s">
        <v>57</v>
      </c>
      <c r="C46" s="71" t="s">
        <v>58</v>
      </c>
      <c r="D46" s="72"/>
      <c r="E46" s="72">
        <v>0</v>
      </c>
      <c r="F46" s="72">
        <f t="shared" si="0"/>
        <v>0</v>
      </c>
      <c r="G46" s="76"/>
      <c r="H46" s="78"/>
      <c r="I46" s="78"/>
      <c r="J46" s="78"/>
    </row>
    <row r="47" spans="2:20" ht="31.5" x14ac:dyDescent="0.25">
      <c r="B47" s="70" t="s">
        <v>59</v>
      </c>
      <c r="C47" s="71" t="s">
        <v>60</v>
      </c>
      <c r="D47" s="72"/>
      <c r="E47" s="72">
        <v>0</v>
      </c>
      <c r="F47" s="72">
        <f t="shared" si="0"/>
        <v>0</v>
      </c>
      <c r="G47" s="76"/>
      <c r="H47" s="78"/>
      <c r="I47" s="78"/>
      <c r="J47" s="78"/>
    </row>
    <row r="48" spans="2:20" ht="63" x14ac:dyDescent="0.25">
      <c r="B48" s="70" t="s">
        <v>61</v>
      </c>
      <c r="C48" s="71" t="s">
        <v>62</v>
      </c>
      <c r="D48" s="72"/>
      <c r="E48" s="72">
        <v>0</v>
      </c>
      <c r="F48" s="72">
        <f t="shared" si="0"/>
        <v>0</v>
      </c>
      <c r="G48" s="76"/>
      <c r="H48" s="78"/>
      <c r="I48" s="78"/>
      <c r="J48" s="78"/>
    </row>
    <row r="49" spans="2:10" ht="47.25" x14ac:dyDescent="0.25">
      <c r="B49" s="75" t="s">
        <v>63</v>
      </c>
      <c r="C49" s="71" t="s">
        <v>64</v>
      </c>
      <c r="D49" s="72">
        <v>7443.8</v>
      </c>
      <c r="E49" s="72">
        <f>E51+E52+E53+E54+E55</f>
        <v>10632</v>
      </c>
      <c r="F49" s="72">
        <f t="shared" si="0"/>
        <v>8000</v>
      </c>
      <c r="G49" s="72">
        <f>G51+G52+G53+G54+G55</f>
        <v>2000</v>
      </c>
      <c r="H49" s="72">
        <f t="shared" ref="H49:J49" si="2">H51+H52+H53+H54+H55</f>
        <v>2000</v>
      </c>
      <c r="I49" s="72">
        <f t="shared" si="2"/>
        <v>2000</v>
      </c>
      <c r="J49" s="72">
        <f t="shared" si="2"/>
        <v>2000</v>
      </c>
    </row>
    <row r="50" spans="2:10" ht="47.25" x14ac:dyDescent="0.25">
      <c r="B50" s="70" t="s">
        <v>46</v>
      </c>
      <c r="C50" s="71"/>
      <c r="D50" s="72"/>
      <c r="E50" s="72"/>
      <c r="F50" s="72"/>
      <c r="G50" s="72"/>
      <c r="H50" s="79"/>
      <c r="I50" s="79"/>
      <c r="J50" s="79"/>
    </row>
    <row r="51" spans="2:10" ht="15.75" x14ac:dyDescent="0.25">
      <c r="B51" s="70" t="s">
        <v>47</v>
      </c>
      <c r="C51" s="71" t="s">
        <v>65</v>
      </c>
      <c r="D51" s="72">
        <v>162.5</v>
      </c>
      <c r="E51" s="72">
        <v>88</v>
      </c>
      <c r="F51" s="72">
        <f t="shared" si="0"/>
        <v>540</v>
      </c>
      <c r="G51" s="72">
        <v>135</v>
      </c>
      <c r="H51" s="72">
        <v>135</v>
      </c>
      <c r="I51" s="72">
        <v>135</v>
      </c>
      <c r="J51" s="72">
        <v>135</v>
      </c>
    </row>
    <row r="52" spans="2:10" ht="15.75" x14ac:dyDescent="0.25">
      <c r="B52" s="70" t="s">
        <v>0</v>
      </c>
      <c r="C52" s="71" t="s">
        <v>66</v>
      </c>
      <c r="D52" s="72">
        <v>5373.4</v>
      </c>
      <c r="E52" s="72">
        <v>8200</v>
      </c>
      <c r="F52" s="72">
        <f t="shared" si="0"/>
        <v>6000</v>
      </c>
      <c r="G52" s="72">
        <v>1500</v>
      </c>
      <c r="H52" s="72">
        <v>1500</v>
      </c>
      <c r="I52" s="72">
        <v>1500</v>
      </c>
      <c r="J52" s="72">
        <v>1500</v>
      </c>
    </row>
    <row r="53" spans="2:10" ht="31.5" x14ac:dyDescent="0.25">
      <c r="B53" s="70" t="s">
        <v>1</v>
      </c>
      <c r="C53" s="71" t="s">
        <v>67</v>
      </c>
      <c r="D53" s="72">
        <v>1252.3</v>
      </c>
      <c r="E53" s="72">
        <v>1804</v>
      </c>
      <c r="F53" s="72">
        <f t="shared" si="0"/>
        <v>1320</v>
      </c>
      <c r="G53" s="72">
        <f>G52*0.22</f>
        <v>330</v>
      </c>
      <c r="H53" s="72">
        <f t="shared" ref="H53:J53" si="3">H52*0.22</f>
        <v>330</v>
      </c>
      <c r="I53" s="72">
        <f t="shared" si="3"/>
        <v>330</v>
      </c>
      <c r="J53" s="72">
        <f t="shared" si="3"/>
        <v>330</v>
      </c>
    </row>
    <row r="54" spans="2:10" ht="15.75" x14ac:dyDescent="0.25">
      <c r="B54" s="70" t="s">
        <v>2</v>
      </c>
      <c r="C54" s="71" t="s">
        <v>68</v>
      </c>
      <c r="D54" s="72">
        <v>36.4</v>
      </c>
      <c r="E54" s="72">
        <v>100</v>
      </c>
      <c r="F54" s="72">
        <f t="shared" si="0"/>
        <v>60</v>
      </c>
      <c r="G54" s="72">
        <v>15</v>
      </c>
      <c r="H54" s="72">
        <v>15</v>
      </c>
      <c r="I54" s="72">
        <v>15</v>
      </c>
      <c r="J54" s="72">
        <v>15</v>
      </c>
    </row>
    <row r="55" spans="2:10" ht="15.75" x14ac:dyDescent="0.25">
      <c r="B55" s="70" t="s">
        <v>3</v>
      </c>
      <c r="C55" s="71" t="s">
        <v>69</v>
      </c>
      <c r="D55" s="72">
        <v>619.20000000000005</v>
      </c>
      <c r="E55" s="72">
        <v>440</v>
      </c>
      <c r="F55" s="72">
        <f t="shared" si="0"/>
        <v>80</v>
      </c>
      <c r="G55" s="72">
        <v>20</v>
      </c>
      <c r="H55" s="72">
        <v>20</v>
      </c>
      <c r="I55" s="72">
        <v>20</v>
      </c>
      <c r="J55" s="72">
        <v>20</v>
      </c>
    </row>
    <row r="56" spans="2:10" ht="31.5" x14ac:dyDescent="0.25">
      <c r="B56" s="70" t="s">
        <v>70</v>
      </c>
      <c r="C56" s="71" t="s">
        <v>71</v>
      </c>
      <c r="D56" s="72">
        <v>0</v>
      </c>
      <c r="E56" s="72">
        <v>0</v>
      </c>
      <c r="F56" s="72">
        <f t="shared" si="0"/>
        <v>0</v>
      </c>
      <c r="G56" s="74"/>
      <c r="H56" s="77"/>
      <c r="I56" s="77"/>
      <c r="J56" s="77"/>
    </row>
    <row r="57" spans="2:10" ht="47.25" x14ac:dyDescent="0.25">
      <c r="B57" s="70" t="s">
        <v>46</v>
      </c>
      <c r="C57" s="71"/>
      <c r="D57" s="72"/>
      <c r="E57" s="72">
        <v>0</v>
      </c>
      <c r="F57" s="72">
        <f t="shared" si="0"/>
        <v>0</v>
      </c>
      <c r="G57" s="74"/>
      <c r="H57" s="77"/>
      <c r="I57" s="77"/>
      <c r="J57" s="77"/>
    </row>
    <row r="58" spans="2:10" ht="15.75" x14ac:dyDescent="0.25">
      <c r="B58" s="70" t="s">
        <v>47</v>
      </c>
      <c r="C58" s="71" t="s">
        <v>72</v>
      </c>
      <c r="D58" s="72">
        <v>0</v>
      </c>
      <c r="E58" s="72">
        <v>0</v>
      </c>
      <c r="F58" s="72">
        <f t="shared" si="0"/>
        <v>0</v>
      </c>
      <c r="G58" s="74"/>
      <c r="H58" s="77"/>
      <c r="I58" s="77"/>
      <c r="J58" s="77"/>
    </row>
    <row r="59" spans="2:10" ht="15.75" x14ac:dyDescent="0.25">
      <c r="B59" s="70" t="s">
        <v>0</v>
      </c>
      <c r="C59" s="71" t="s">
        <v>73</v>
      </c>
      <c r="D59" s="72"/>
      <c r="E59" s="72">
        <v>0</v>
      </c>
      <c r="F59" s="72">
        <f t="shared" si="0"/>
        <v>0</v>
      </c>
      <c r="G59" s="74"/>
      <c r="H59" s="77"/>
      <c r="I59" s="77"/>
      <c r="J59" s="77"/>
    </row>
    <row r="60" spans="2:10" ht="31.5" x14ac:dyDescent="0.25">
      <c r="B60" s="70" t="s">
        <v>1</v>
      </c>
      <c r="C60" s="71" t="s">
        <v>74</v>
      </c>
      <c r="D60" s="72"/>
      <c r="E60" s="72">
        <v>0</v>
      </c>
      <c r="F60" s="72">
        <f t="shared" si="0"/>
        <v>0</v>
      </c>
      <c r="G60" s="74"/>
      <c r="H60" s="77"/>
      <c r="I60" s="77"/>
      <c r="J60" s="77"/>
    </row>
    <row r="61" spans="2:10" ht="15.75" x14ac:dyDescent="0.25">
      <c r="B61" s="70" t="s">
        <v>2</v>
      </c>
      <c r="C61" s="71" t="s">
        <v>75</v>
      </c>
      <c r="D61" s="72"/>
      <c r="E61" s="72">
        <v>0</v>
      </c>
      <c r="F61" s="72">
        <f t="shared" si="0"/>
        <v>0</v>
      </c>
      <c r="G61" s="74"/>
      <c r="H61" s="77"/>
      <c r="I61" s="77"/>
      <c r="J61" s="77"/>
    </row>
    <row r="62" spans="2:10" ht="15.75" x14ac:dyDescent="0.25">
      <c r="B62" s="70" t="s">
        <v>3</v>
      </c>
      <c r="C62" s="71" t="s">
        <v>76</v>
      </c>
      <c r="D62" s="72"/>
      <c r="E62" s="72">
        <v>0</v>
      </c>
      <c r="F62" s="72">
        <f t="shared" si="0"/>
        <v>0</v>
      </c>
      <c r="G62" s="74"/>
      <c r="H62" s="77"/>
      <c r="I62" s="77"/>
      <c r="J62" s="77"/>
    </row>
    <row r="63" spans="2:10" ht="31.5" x14ac:dyDescent="0.25">
      <c r="B63" s="70" t="s">
        <v>77</v>
      </c>
      <c r="C63" s="71" t="s">
        <v>78</v>
      </c>
      <c r="D63" s="72"/>
      <c r="E63" s="72">
        <v>0</v>
      </c>
      <c r="F63" s="72">
        <f t="shared" si="0"/>
        <v>0</v>
      </c>
      <c r="G63" s="72">
        <f>G65+G66+G67+G68+G69</f>
        <v>0</v>
      </c>
      <c r="H63" s="72">
        <f t="shared" ref="H63:J63" si="4">H65+H66+H67+H68+H69</f>
        <v>0</v>
      </c>
      <c r="I63" s="72">
        <f t="shared" si="4"/>
        <v>0</v>
      </c>
      <c r="J63" s="72">
        <f t="shared" si="4"/>
        <v>0</v>
      </c>
    </row>
    <row r="64" spans="2:10" ht="47.25" x14ac:dyDescent="0.25">
      <c r="B64" s="70" t="s">
        <v>46</v>
      </c>
      <c r="C64" s="71"/>
      <c r="D64" s="72"/>
      <c r="E64" s="72">
        <v>0</v>
      </c>
      <c r="F64" s="72">
        <f t="shared" si="0"/>
        <v>0</v>
      </c>
      <c r="G64" s="74"/>
      <c r="H64" s="77"/>
      <c r="I64" s="77"/>
      <c r="J64" s="77"/>
    </row>
    <row r="65" spans="2:10" ht="15.75" x14ac:dyDescent="0.25">
      <c r="B65" s="70" t="s">
        <v>47</v>
      </c>
      <c r="C65" s="71" t="s">
        <v>79</v>
      </c>
      <c r="D65" s="72"/>
      <c r="E65" s="72">
        <v>0</v>
      </c>
      <c r="F65" s="72">
        <f t="shared" si="0"/>
        <v>0</v>
      </c>
      <c r="G65" s="74"/>
      <c r="H65" s="77"/>
      <c r="I65" s="77"/>
      <c r="J65" s="77"/>
    </row>
    <row r="66" spans="2:10" ht="15.75" x14ac:dyDescent="0.25">
      <c r="B66" s="70" t="s">
        <v>0</v>
      </c>
      <c r="C66" s="71" t="s">
        <v>80</v>
      </c>
      <c r="D66" s="72"/>
      <c r="E66" s="72">
        <v>0</v>
      </c>
      <c r="F66" s="72">
        <f t="shared" si="0"/>
        <v>0</v>
      </c>
      <c r="G66" s="74"/>
      <c r="H66" s="77"/>
      <c r="I66" s="77"/>
      <c r="J66" s="77"/>
    </row>
    <row r="67" spans="2:10" ht="31.5" x14ac:dyDescent="0.25">
      <c r="B67" s="70" t="s">
        <v>1</v>
      </c>
      <c r="C67" s="71" t="s">
        <v>81</v>
      </c>
      <c r="D67" s="72"/>
      <c r="E67" s="72">
        <v>0</v>
      </c>
      <c r="F67" s="72">
        <f t="shared" si="0"/>
        <v>0</v>
      </c>
      <c r="G67" s="74"/>
      <c r="H67" s="77"/>
      <c r="I67" s="77"/>
      <c r="J67" s="77"/>
    </row>
    <row r="68" spans="2:10" ht="15.75" x14ac:dyDescent="0.25">
      <c r="B68" s="70" t="s">
        <v>2</v>
      </c>
      <c r="C68" s="71" t="s">
        <v>82</v>
      </c>
      <c r="D68" s="72"/>
      <c r="E68" s="72">
        <v>0</v>
      </c>
      <c r="F68" s="72">
        <f t="shared" si="0"/>
        <v>0</v>
      </c>
      <c r="G68" s="74"/>
      <c r="H68" s="77"/>
      <c r="I68" s="77"/>
      <c r="J68" s="77"/>
    </row>
    <row r="69" spans="2:10" ht="15.75" x14ac:dyDescent="0.25">
      <c r="B69" s="70" t="s">
        <v>3</v>
      </c>
      <c r="C69" s="71" t="s">
        <v>83</v>
      </c>
      <c r="D69" s="72"/>
      <c r="E69" s="72">
        <v>0</v>
      </c>
      <c r="F69" s="72">
        <f t="shared" si="0"/>
        <v>0</v>
      </c>
      <c r="G69" s="74"/>
      <c r="H69" s="77"/>
      <c r="I69" s="77"/>
      <c r="J69" s="77"/>
    </row>
    <row r="70" spans="2:10" ht="31.5" x14ac:dyDescent="0.25">
      <c r="B70" s="70" t="s">
        <v>10</v>
      </c>
      <c r="C70" s="80"/>
      <c r="D70" s="81"/>
      <c r="E70" s="72">
        <v>0</v>
      </c>
      <c r="F70" s="72">
        <f t="shared" si="0"/>
        <v>0</v>
      </c>
      <c r="G70" s="76"/>
      <c r="H70" s="77"/>
      <c r="I70" s="77"/>
      <c r="J70" s="77"/>
    </row>
    <row r="71" spans="2:10" ht="15.75" x14ac:dyDescent="0.25">
      <c r="B71" s="70" t="s">
        <v>7</v>
      </c>
      <c r="C71" s="71" t="s">
        <v>84</v>
      </c>
      <c r="D71" s="72">
        <f>D42-D49-D56-D63</f>
        <v>360.50000000000273</v>
      </c>
      <c r="E71" s="72">
        <f>E42-E49-E63</f>
        <v>0</v>
      </c>
      <c r="F71" s="72">
        <f>SUM(G71+H71+I71+J71)</f>
        <v>0</v>
      </c>
      <c r="G71" s="72">
        <f>G42-G49-G63</f>
        <v>0</v>
      </c>
      <c r="H71" s="79">
        <f>H42-H49-H63</f>
        <v>0</v>
      </c>
      <c r="I71" s="79">
        <f t="shared" ref="I71:J71" si="5">I42-I49-I63</f>
        <v>0</v>
      </c>
      <c r="J71" s="79">
        <f t="shared" si="5"/>
        <v>0</v>
      </c>
    </row>
    <row r="72" spans="2:10" ht="15.75" x14ac:dyDescent="0.25">
      <c r="B72" s="70" t="s">
        <v>8</v>
      </c>
      <c r="C72" s="71" t="s">
        <v>85</v>
      </c>
      <c r="D72" s="72"/>
      <c r="E72" s="72">
        <v>0</v>
      </c>
      <c r="F72" s="72">
        <v>0</v>
      </c>
      <c r="G72" s="76"/>
      <c r="H72" s="78"/>
      <c r="I72" s="78"/>
      <c r="J72" s="78"/>
    </row>
    <row r="73" spans="2:10" ht="15.75" x14ac:dyDescent="0.25">
      <c r="B73" s="70" t="s">
        <v>86</v>
      </c>
      <c r="C73" s="71" t="s">
        <v>87</v>
      </c>
      <c r="D73" s="72"/>
      <c r="E73" s="72">
        <v>0</v>
      </c>
      <c r="F73" s="72">
        <f t="shared" si="0"/>
        <v>0</v>
      </c>
      <c r="G73" s="76"/>
      <c r="H73" s="78"/>
      <c r="I73" s="78"/>
      <c r="J73" s="78"/>
    </row>
    <row r="74" spans="2:10" ht="15.75" x14ac:dyDescent="0.25">
      <c r="B74" s="70" t="s">
        <v>88</v>
      </c>
      <c r="C74" s="71" t="s">
        <v>89</v>
      </c>
      <c r="D74" s="72"/>
      <c r="E74" s="72">
        <v>0</v>
      </c>
      <c r="F74" s="72">
        <f t="shared" si="0"/>
        <v>0</v>
      </c>
      <c r="G74" s="76"/>
      <c r="H74" s="78"/>
      <c r="I74" s="78"/>
      <c r="J74" s="78"/>
    </row>
    <row r="75" spans="2:10" ht="15.75" x14ac:dyDescent="0.25">
      <c r="B75" s="70" t="s">
        <v>11</v>
      </c>
      <c r="C75" s="71" t="s">
        <v>90</v>
      </c>
      <c r="D75" s="72"/>
      <c r="E75" s="72">
        <v>0</v>
      </c>
      <c r="F75" s="72">
        <f t="shared" si="0"/>
        <v>0</v>
      </c>
      <c r="G75" s="74"/>
      <c r="H75" s="77"/>
      <c r="I75" s="77"/>
      <c r="J75" s="77"/>
    </row>
    <row r="76" spans="2:10" ht="15.75" x14ac:dyDescent="0.25">
      <c r="B76" s="70" t="s">
        <v>56</v>
      </c>
      <c r="C76" s="71"/>
      <c r="D76" s="72"/>
      <c r="E76" s="72">
        <v>0</v>
      </c>
      <c r="F76" s="72">
        <f t="shared" si="0"/>
        <v>0</v>
      </c>
      <c r="G76" s="74"/>
      <c r="H76" s="77"/>
      <c r="I76" s="77"/>
      <c r="J76" s="77"/>
    </row>
    <row r="77" spans="2:10" ht="31.5" x14ac:dyDescent="0.25">
      <c r="B77" s="70" t="s">
        <v>91</v>
      </c>
      <c r="C77" s="71" t="s">
        <v>92</v>
      </c>
      <c r="D77" s="72"/>
      <c r="E77" s="72">
        <v>0</v>
      </c>
      <c r="F77" s="72">
        <f t="shared" si="0"/>
        <v>0</v>
      </c>
      <c r="G77" s="74"/>
      <c r="H77" s="77"/>
      <c r="I77" s="77"/>
      <c r="J77" s="77"/>
    </row>
    <row r="78" spans="2:10" ht="31.5" x14ac:dyDescent="0.25">
      <c r="B78" s="70" t="s">
        <v>93</v>
      </c>
      <c r="C78" s="71" t="s">
        <v>94</v>
      </c>
      <c r="D78" s="72"/>
      <c r="E78" s="72">
        <v>0</v>
      </c>
      <c r="F78" s="72">
        <f t="shared" si="0"/>
        <v>0</v>
      </c>
      <c r="G78" s="74"/>
      <c r="H78" s="77"/>
      <c r="I78" s="77"/>
      <c r="J78" s="77"/>
    </row>
    <row r="79" spans="2:10" ht="15.75" x14ac:dyDescent="0.25">
      <c r="B79" s="70" t="s">
        <v>95</v>
      </c>
      <c r="C79" s="71" t="s">
        <v>96</v>
      </c>
      <c r="D79" s="72"/>
      <c r="E79" s="72">
        <v>0</v>
      </c>
      <c r="F79" s="72">
        <f t="shared" si="0"/>
        <v>0</v>
      </c>
      <c r="G79" s="74"/>
      <c r="H79" s="77"/>
      <c r="I79" s="77"/>
      <c r="J79" s="77"/>
    </row>
    <row r="80" spans="2:10" ht="31.5" x14ac:dyDescent="0.25">
      <c r="B80" s="70" t="s">
        <v>97</v>
      </c>
      <c r="C80" s="71" t="s">
        <v>98</v>
      </c>
      <c r="D80" s="72"/>
      <c r="E80" s="72">
        <v>0</v>
      </c>
      <c r="F80" s="72">
        <f t="shared" si="0"/>
        <v>0</v>
      </c>
      <c r="G80" s="74"/>
      <c r="H80" s="77"/>
      <c r="I80" s="77"/>
      <c r="J80" s="77"/>
    </row>
    <row r="81" spans="2:10" ht="15.75" x14ac:dyDescent="0.25">
      <c r="B81" s="70" t="s">
        <v>99</v>
      </c>
      <c r="C81" s="71" t="s">
        <v>100</v>
      </c>
      <c r="D81" s="72"/>
      <c r="E81" s="72">
        <v>0</v>
      </c>
      <c r="F81" s="72">
        <f t="shared" si="0"/>
        <v>0</v>
      </c>
      <c r="G81" s="74"/>
      <c r="H81" s="77"/>
      <c r="I81" s="77"/>
      <c r="J81" s="77"/>
    </row>
    <row r="82" spans="2:10" ht="47.25" x14ac:dyDescent="0.25">
      <c r="B82" s="70" t="s">
        <v>101</v>
      </c>
      <c r="C82" s="71"/>
      <c r="D82" s="72"/>
      <c r="E82" s="72">
        <v>0</v>
      </c>
      <c r="F82" s="72">
        <f t="shared" si="0"/>
        <v>0</v>
      </c>
      <c r="G82" s="74"/>
      <c r="H82" s="77"/>
      <c r="I82" s="77"/>
      <c r="J82" s="77"/>
    </row>
    <row r="83" spans="2:10" ht="15.75" x14ac:dyDescent="0.25">
      <c r="B83" s="70" t="s">
        <v>102</v>
      </c>
      <c r="C83" s="71" t="s">
        <v>103</v>
      </c>
      <c r="D83" s="72"/>
      <c r="E83" s="72">
        <v>0</v>
      </c>
      <c r="F83" s="72">
        <f t="shared" si="0"/>
        <v>0</v>
      </c>
      <c r="G83" s="74"/>
      <c r="H83" s="77"/>
      <c r="I83" s="77"/>
      <c r="J83" s="77"/>
    </row>
    <row r="84" spans="2:10" ht="15.75" x14ac:dyDescent="0.25">
      <c r="B84" s="70" t="s">
        <v>104</v>
      </c>
      <c r="C84" s="71" t="s">
        <v>105</v>
      </c>
      <c r="D84" s="72"/>
      <c r="E84" s="72">
        <v>0</v>
      </c>
      <c r="F84" s="72">
        <f t="shared" si="0"/>
        <v>0</v>
      </c>
      <c r="G84" s="74"/>
      <c r="H84" s="77"/>
      <c r="I84" s="77"/>
      <c r="J84" s="77"/>
    </row>
    <row r="85" spans="2:10" ht="15.75" x14ac:dyDescent="0.25">
      <c r="B85" s="70" t="s">
        <v>106</v>
      </c>
      <c r="C85" s="71" t="s">
        <v>107</v>
      </c>
      <c r="D85" s="72"/>
      <c r="E85" s="72">
        <v>0</v>
      </c>
      <c r="F85" s="72">
        <f t="shared" si="0"/>
        <v>0</v>
      </c>
      <c r="G85" s="74"/>
      <c r="H85" s="77"/>
      <c r="I85" s="77"/>
      <c r="J85" s="77"/>
    </row>
    <row r="86" spans="2:10" ht="15.75" x14ac:dyDescent="0.25">
      <c r="B86" s="70" t="s">
        <v>108</v>
      </c>
      <c r="C86" s="71"/>
      <c r="D86" s="72"/>
      <c r="E86" s="72">
        <v>0</v>
      </c>
      <c r="F86" s="72">
        <f t="shared" si="0"/>
        <v>0</v>
      </c>
      <c r="G86" s="74"/>
      <c r="H86" s="77"/>
      <c r="I86" s="77"/>
      <c r="J86" s="77"/>
    </row>
    <row r="87" spans="2:10" ht="15.75" x14ac:dyDescent="0.25">
      <c r="B87" s="70" t="s">
        <v>102</v>
      </c>
      <c r="C87" s="71" t="s">
        <v>109</v>
      </c>
      <c r="D87" s="72"/>
      <c r="E87" s="72">
        <v>0</v>
      </c>
      <c r="F87" s="72">
        <f t="shared" si="0"/>
        <v>0</v>
      </c>
      <c r="G87" s="74"/>
      <c r="H87" s="77"/>
      <c r="I87" s="77"/>
      <c r="J87" s="77"/>
    </row>
    <row r="88" spans="2:10" ht="15.75" x14ac:dyDescent="0.25">
      <c r="B88" s="70" t="s">
        <v>104</v>
      </c>
      <c r="C88" s="71" t="s">
        <v>110</v>
      </c>
      <c r="D88" s="72"/>
      <c r="E88" s="72">
        <v>0</v>
      </c>
      <c r="F88" s="72">
        <f t="shared" si="0"/>
        <v>0</v>
      </c>
      <c r="G88" s="74"/>
      <c r="H88" s="77"/>
      <c r="I88" s="77"/>
      <c r="J88" s="77"/>
    </row>
    <row r="89" spans="2:10" ht="15.75" x14ac:dyDescent="0.25">
      <c r="B89" s="82" t="s">
        <v>111</v>
      </c>
      <c r="C89" s="83"/>
      <c r="D89" s="83"/>
      <c r="E89" s="83"/>
      <c r="F89" s="83"/>
      <c r="G89" s="83"/>
      <c r="H89" s="83"/>
      <c r="I89" s="83"/>
      <c r="J89" s="84"/>
    </row>
    <row r="90" spans="2:10" ht="15.75" x14ac:dyDescent="0.25">
      <c r="B90" s="85" t="s">
        <v>47</v>
      </c>
      <c r="C90" s="86">
        <v>310</v>
      </c>
      <c r="D90" s="79">
        <f t="shared" ref="D90:E93" si="6">D65+D58+D51+D36</f>
        <v>16508.900000000001</v>
      </c>
      <c r="E90" s="79">
        <f t="shared" si="6"/>
        <v>21849.4</v>
      </c>
      <c r="F90" s="79">
        <f>SUM(G90+H90+I90+J90)</f>
        <v>26000</v>
      </c>
      <c r="G90" s="79">
        <f>G65+G58+G51+G36</f>
        <v>6500</v>
      </c>
      <c r="H90" s="79">
        <f t="shared" ref="H90:J94" si="7">H65+H58+H51+H36</f>
        <v>6500</v>
      </c>
      <c r="I90" s="79">
        <f t="shared" si="7"/>
        <v>6500</v>
      </c>
      <c r="J90" s="79">
        <f t="shared" si="7"/>
        <v>6500</v>
      </c>
    </row>
    <row r="91" spans="2:10" ht="15.75" x14ac:dyDescent="0.25">
      <c r="B91" s="85" t="s">
        <v>0</v>
      </c>
      <c r="C91" s="87">
        <v>320</v>
      </c>
      <c r="D91" s="79">
        <f t="shared" si="6"/>
        <v>67401.099999999991</v>
      </c>
      <c r="E91" s="79">
        <f t="shared" si="6"/>
        <v>98100</v>
      </c>
      <c r="F91" s="79">
        <f t="shared" ref="F91:F94" si="8">SUM(G91+H91+I91+J91)</f>
        <v>99480.4</v>
      </c>
      <c r="G91" s="79">
        <f>G66+G59+G52+G37</f>
        <v>24870.1</v>
      </c>
      <c r="H91" s="79">
        <f t="shared" ref="H91:J91" si="9">H66+H59+H52+H37</f>
        <v>24870.1</v>
      </c>
      <c r="I91" s="79">
        <f t="shared" si="9"/>
        <v>24870.1</v>
      </c>
      <c r="J91" s="79">
        <f t="shared" si="9"/>
        <v>24870.1</v>
      </c>
    </row>
    <row r="92" spans="2:10" ht="31.5" x14ac:dyDescent="0.25">
      <c r="B92" s="70" t="s">
        <v>1</v>
      </c>
      <c r="C92" s="87">
        <v>330</v>
      </c>
      <c r="D92" s="79">
        <f t="shared" si="6"/>
        <v>14711.4</v>
      </c>
      <c r="E92" s="79">
        <f t="shared" si="6"/>
        <v>21582</v>
      </c>
      <c r="F92" s="79">
        <f>G92+H92+I92+J92</f>
        <v>21885.699999999997</v>
      </c>
      <c r="G92" s="79">
        <f>5471.4</f>
        <v>5471.4</v>
      </c>
      <c r="H92" s="79">
        <v>5471.4</v>
      </c>
      <c r="I92" s="79">
        <v>5471.4</v>
      </c>
      <c r="J92" s="79">
        <v>5471.5</v>
      </c>
    </row>
    <row r="93" spans="2:10" ht="15.75" x14ac:dyDescent="0.25">
      <c r="B93" s="85" t="s">
        <v>2</v>
      </c>
      <c r="C93" s="87">
        <v>340</v>
      </c>
      <c r="D93" s="79">
        <f t="shared" si="6"/>
        <v>1945.8000000000002</v>
      </c>
      <c r="E93" s="79">
        <f t="shared" si="6"/>
        <v>2320</v>
      </c>
      <c r="F93" s="79">
        <f t="shared" si="8"/>
        <v>2620</v>
      </c>
      <c r="G93" s="79">
        <f>G68+G61+G54+G39</f>
        <v>600</v>
      </c>
      <c r="H93" s="79">
        <f t="shared" si="7"/>
        <v>650</v>
      </c>
      <c r="I93" s="79">
        <f t="shared" si="7"/>
        <v>670</v>
      </c>
      <c r="J93" s="79">
        <f t="shared" si="7"/>
        <v>700</v>
      </c>
    </row>
    <row r="94" spans="2:10" ht="15.75" x14ac:dyDescent="0.25">
      <c r="B94" s="85" t="s">
        <v>3</v>
      </c>
      <c r="C94" s="87">
        <v>350</v>
      </c>
      <c r="D94" s="79">
        <f>D62+D55+D40</f>
        <v>17615.900000000001</v>
      </c>
      <c r="E94" s="79">
        <v>2504.6999999999998</v>
      </c>
      <c r="F94" s="79">
        <f t="shared" si="8"/>
        <v>33121.300000000003</v>
      </c>
      <c r="G94" s="79">
        <f>G69+G62+G55+G40</f>
        <v>8280</v>
      </c>
      <c r="H94" s="79">
        <f t="shared" si="7"/>
        <v>8280</v>
      </c>
      <c r="I94" s="79">
        <f t="shared" si="7"/>
        <v>8280</v>
      </c>
      <c r="J94" s="79">
        <f t="shared" si="7"/>
        <v>8281.2999999999993</v>
      </c>
    </row>
    <row r="95" spans="2:10" ht="31.5" x14ac:dyDescent="0.25">
      <c r="B95" s="70" t="s">
        <v>112</v>
      </c>
      <c r="C95" s="87">
        <v>360</v>
      </c>
      <c r="D95" s="79">
        <f>SUM(D90:D94)</f>
        <v>118183.1</v>
      </c>
      <c r="E95" s="79">
        <f>SUM(E90:E94)</f>
        <v>146356.1</v>
      </c>
      <c r="F95" s="79">
        <f>SUM(F90:F94)</f>
        <v>183107.39999999997</v>
      </c>
      <c r="G95" s="79">
        <f t="shared" ref="G95:J95" si="10">SUM(G90:G94)</f>
        <v>45721.5</v>
      </c>
      <c r="H95" s="79">
        <f t="shared" si="10"/>
        <v>45771.5</v>
      </c>
      <c r="I95" s="79">
        <f t="shared" si="10"/>
        <v>45791.5</v>
      </c>
      <c r="J95" s="79">
        <f t="shared" si="10"/>
        <v>45822.899999999994</v>
      </c>
    </row>
    <row r="96" spans="2:10" ht="13.5" customHeight="1" x14ac:dyDescent="0.25">
      <c r="B96" s="88" t="s">
        <v>113</v>
      </c>
      <c r="C96" s="89"/>
      <c r="D96" s="89"/>
      <c r="E96" s="89"/>
      <c r="F96" s="89"/>
      <c r="G96" s="89"/>
      <c r="H96" s="89"/>
      <c r="I96" s="89"/>
      <c r="J96" s="90"/>
    </row>
    <row r="97" spans="2:10" ht="15.75" x14ac:dyDescent="0.25">
      <c r="B97" s="85" t="s">
        <v>114</v>
      </c>
      <c r="C97" s="91">
        <v>410</v>
      </c>
      <c r="D97" s="79"/>
      <c r="E97" s="79">
        <v>0</v>
      </c>
      <c r="F97" s="79">
        <f>SUM(G97+H97+I97+J97)</f>
        <v>0</v>
      </c>
      <c r="G97" s="79"/>
      <c r="H97" s="79"/>
      <c r="I97" s="79"/>
      <c r="J97" s="79"/>
    </row>
    <row r="98" spans="2:10" ht="31.5" x14ac:dyDescent="0.25">
      <c r="B98" s="70" t="s">
        <v>34</v>
      </c>
      <c r="C98" s="91">
        <v>411</v>
      </c>
      <c r="D98" s="79"/>
      <c r="E98" s="79">
        <v>0</v>
      </c>
      <c r="F98" s="79">
        <f t="shared" ref="F98:F110" si="11">SUM(G98+H98+I98+J98)</f>
        <v>0</v>
      </c>
      <c r="G98" s="79"/>
      <c r="H98" s="79"/>
      <c r="I98" s="79"/>
      <c r="J98" s="79"/>
    </row>
    <row r="99" spans="2:10" ht="78.75" x14ac:dyDescent="0.25">
      <c r="B99" s="70" t="s">
        <v>115</v>
      </c>
      <c r="C99" s="91">
        <v>420</v>
      </c>
      <c r="D99" s="79">
        <v>5053.3999999999996</v>
      </c>
      <c r="E99" s="79">
        <v>5700</v>
      </c>
      <c r="F99" s="79">
        <f t="shared" si="11"/>
        <v>12000</v>
      </c>
      <c r="G99" s="79">
        <v>2600</v>
      </c>
      <c r="H99" s="79">
        <v>2900</v>
      </c>
      <c r="I99" s="79">
        <v>3000</v>
      </c>
      <c r="J99" s="79">
        <v>3500</v>
      </c>
    </row>
    <row r="100" spans="2:10" ht="31.5" x14ac:dyDescent="0.25">
      <c r="B100" s="70" t="s">
        <v>34</v>
      </c>
      <c r="C100" s="91">
        <v>421</v>
      </c>
      <c r="D100" s="79">
        <v>1974.5</v>
      </c>
      <c r="E100" s="79">
        <v>1141.9000000000001</v>
      </c>
      <c r="F100" s="79">
        <f t="shared" si="11"/>
        <v>0</v>
      </c>
      <c r="G100" s="79"/>
      <c r="H100" s="79"/>
      <c r="I100" s="79"/>
      <c r="J100" s="79"/>
    </row>
    <row r="101" spans="2:10" ht="31.5" x14ac:dyDescent="0.25">
      <c r="B101" s="70" t="s">
        <v>116</v>
      </c>
      <c r="C101" s="91">
        <v>430</v>
      </c>
      <c r="D101" s="79"/>
      <c r="E101" s="79">
        <v>0</v>
      </c>
      <c r="F101" s="79">
        <f t="shared" si="11"/>
        <v>0</v>
      </c>
      <c r="G101" s="79"/>
      <c r="H101" s="79"/>
      <c r="I101" s="79"/>
      <c r="J101" s="79"/>
    </row>
    <row r="102" spans="2:10" ht="31.5" x14ac:dyDescent="0.25">
      <c r="B102" s="70" t="s">
        <v>34</v>
      </c>
      <c r="C102" s="91">
        <v>431</v>
      </c>
      <c r="D102" s="79"/>
      <c r="E102" s="79">
        <v>0</v>
      </c>
      <c r="F102" s="79">
        <f t="shared" si="11"/>
        <v>0</v>
      </c>
      <c r="G102" s="79"/>
      <c r="H102" s="79"/>
      <c r="I102" s="79"/>
      <c r="J102" s="79"/>
    </row>
    <row r="103" spans="2:10" ht="47.25" x14ac:dyDescent="0.25">
      <c r="B103" s="70" t="s">
        <v>117</v>
      </c>
      <c r="C103" s="91">
        <v>440</v>
      </c>
      <c r="D103" s="79"/>
      <c r="E103" s="79">
        <v>0</v>
      </c>
      <c r="F103" s="79">
        <f t="shared" si="11"/>
        <v>0</v>
      </c>
      <c r="G103" s="79"/>
      <c r="H103" s="79"/>
      <c r="I103" s="79"/>
      <c r="J103" s="79"/>
    </row>
    <row r="104" spans="2:10" ht="31.5" x14ac:dyDescent="0.25">
      <c r="B104" s="70" t="s">
        <v>34</v>
      </c>
      <c r="C104" s="91">
        <v>441</v>
      </c>
      <c r="D104" s="79"/>
      <c r="E104" s="79">
        <v>0</v>
      </c>
      <c r="F104" s="79">
        <f t="shared" si="11"/>
        <v>0</v>
      </c>
      <c r="G104" s="79"/>
      <c r="H104" s="79"/>
      <c r="I104" s="79"/>
      <c r="J104" s="79"/>
    </row>
    <row r="105" spans="2:10" ht="94.5" x14ac:dyDescent="0.25">
      <c r="B105" s="70" t="s">
        <v>118</v>
      </c>
      <c r="C105" s="91">
        <v>450</v>
      </c>
      <c r="D105" s="79">
        <v>3632</v>
      </c>
      <c r="E105" s="79">
        <v>6500</v>
      </c>
      <c r="F105" s="79">
        <f t="shared" si="11"/>
        <v>8141.9</v>
      </c>
      <c r="G105" s="79">
        <v>500</v>
      </c>
      <c r="H105" s="79">
        <v>1000</v>
      </c>
      <c r="I105" s="79">
        <v>4000</v>
      </c>
      <c r="J105" s="79">
        <v>2641.9</v>
      </c>
    </row>
    <row r="106" spans="2:10" ht="30" customHeight="1" x14ac:dyDescent="0.25">
      <c r="B106" s="70" t="s">
        <v>34</v>
      </c>
      <c r="C106" s="92">
        <v>451</v>
      </c>
      <c r="D106" s="72">
        <v>2830.8</v>
      </c>
      <c r="E106" s="72">
        <v>6500</v>
      </c>
      <c r="F106" s="79">
        <f t="shared" si="11"/>
        <v>0</v>
      </c>
      <c r="G106" s="79"/>
      <c r="H106" s="79"/>
      <c r="I106" s="79"/>
      <c r="J106" s="79"/>
    </row>
    <row r="107" spans="2:10" ht="30" customHeight="1" x14ac:dyDescent="0.25">
      <c r="B107" s="70" t="s">
        <v>121</v>
      </c>
      <c r="C107" s="92">
        <v>460</v>
      </c>
      <c r="D107" s="72">
        <v>0</v>
      </c>
      <c r="E107" s="72">
        <v>0</v>
      </c>
      <c r="F107" s="79">
        <f t="shared" si="11"/>
        <v>0</v>
      </c>
      <c r="G107" s="72"/>
      <c r="H107" s="79"/>
      <c r="I107" s="79"/>
      <c r="J107" s="79"/>
    </row>
    <row r="108" spans="2:10" ht="30" customHeight="1" x14ac:dyDescent="0.25">
      <c r="B108" s="70" t="s">
        <v>34</v>
      </c>
      <c r="C108" s="92">
        <v>461</v>
      </c>
      <c r="D108" s="72">
        <v>0</v>
      </c>
      <c r="E108" s="72">
        <v>0</v>
      </c>
      <c r="F108" s="79">
        <f t="shared" si="11"/>
        <v>0</v>
      </c>
      <c r="G108" s="72"/>
      <c r="H108" s="79"/>
      <c r="I108" s="79"/>
      <c r="J108" s="79"/>
    </row>
    <row r="109" spans="2:10" ht="30" customHeight="1" x14ac:dyDescent="0.25">
      <c r="B109" s="70" t="s">
        <v>122</v>
      </c>
      <c r="C109" s="92">
        <v>490</v>
      </c>
      <c r="D109" s="72">
        <f>D97+D99+D101+D103+D105+D107</f>
        <v>8685.4</v>
      </c>
      <c r="E109" s="72">
        <f>E97+E99+E101+E103+E105+E107</f>
        <v>12200</v>
      </c>
      <c r="F109" s="79">
        <f t="shared" si="11"/>
        <v>20141.900000000001</v>
      </c>
      <c r="G109" s="72">
        <f>G97+G99+G101+G103+G105+G107</f>
        <v>3100</v>
      </c>
      <c r="H109" s="72">
        <f t="shared" ref="H109:J110" si="12">H97+H99+H101+H103+H105+H107</f>
        <v>3900</v>
      </c>
      <c r="I109" s="72">
        <f t="shared" si="12"/>
        <v>7000</v>
      </c>
      <c r="J109" s="72">
        <f t="shared" si="12"/>
        <v>6141.9</v>
      </c>
    </row>
    <row r="110" spans="2:10" ht="42" customHeight="1" x14ac:dyDescent="0.25">
      <c r="B110" s="70" t="s">
        <v>123</v>
      </c>
      <c r="C110" s="92">
        <v>491</v>
      </c>
      <c r="D110" s="72">
        <f>D98+D100+D102+D104+D106+D108</f>
        <v>4805.3</v>
      </c>
      <c r="E110" s="72">
        <f>E98+E100+E102+E104+E106+E108</f>
        <v>7641.9</v>
      </c>
      <c r="F110" s="79">
        <f t="shared" si="11"/>
        <v>0</v>
      </c>
      <c r="G110" s="72">
        <f>G98+G100+G102+G104+G106+G108</f>
        <v>0</v>
      </c>
      <c r="H110" s="72">
        <f t="shared" si="12"/>
        <v>0</v>
      </c>
      <c r="I110" s="72">
        <f t="shared" si="12"/>
        <v>0</v>
      </c>
      <c r="J110" s="72">
        <f t="shared" si="12"/>
        <v>0</v>
      </c>
    </row>
    <row r="111" spans="2:10" ht="15.75" x14ac:dyDescent="0.25">
      <c r="B111" s="93" t="s">
        <v>12</v>
      </c>
      <c r="C111" s="94"/>
      <c r="D111" s="95" t="s">
        <v>132</v>
      </c>
      <c r="E111" s="77" t="s">
        <v>128</v>
      </c>
      <c r="F111" s="77" t="s">
        <v>128</v>
      </c>
      <c r="G111" s="77" t="s">
        <v>129</v>
      </c>
      <c r="H111" s="77" t="s">
        <v>130</v>
      </c>
      <c r="I111" s="77" t="s">
        <v>131</v>
      </c>
      <c r="J111" s="77" t="s">
        <v>132</v>
      </c>
    </row>
    <row r="112" spans="2:10" ht="17.25" customHeight="1" x14ac:dyDescent="0.25">
      <c r="B112" s="70" t="s">
        <v>120</v>
      </c>
      <c r="C112" s="92">
        <v>510</v>
      </c>
      <c r="D112" s="96">
        <v>287</v>
      </c>
      <c r="E112" s="77">
        <v>335</v>
      </c>
      <c r="F112" s="77">
        <v>335</v>
      </c>
      <c r="G112" s="77">
        <v>335</v>
      </c>
      <c r="H112" s="77">
        <v>335</v>
      </c>
      <c r="I112" s="77">
        <v>335</v>
      </c>
      <c r="J112" s="77">
        <v>335</v>
      </c>
    </row>
    <row r="113" spans="2:10" ht="31.5" x14ac:dyDescent="0.25">
      <c r="B113" s="66" t="s">
        <v>119</v>
      </c>
      <c r="C113" s="97">
        <v>520</v>
      </c>
      <c r="D113" s="68">
        <v>30759.200000000001</v>
      </c>
      <c r="E113" s="98">
        <v>45700</v>
      </c>
      <c r="F113" s="78">
        <v>40000</v>
      </c>
      <c r="G113" s="77">
        <v>42600</v>
      </c>
      <c r="H113" s="77">
        <v>45500</v>
      </c>
      <c r="I113" s="77">
        <v>48500</v>
      </c>
      <c r="J113" s="78">
        <v>52000</v>
      </c>
    </row>
    <row r="114" spans="2:10" ht="15.75" x14ac:dyDescent="0.25">
      <c r="B114" s="99" t="s">
        <v>124</v>
      </c>
      <c r="C114" s="100">
        <v>530</v>
      </c>
      <c r="D114" s="101"/>
      <c r="E114" s="101"/>
      <c r="F114" s="102" t="s">
        <v>9</v>
      </c>
      <c r="G114" s="102" t="s">
        <v>9</v>
      </c>
      <c r="H114" s="102" t="s">
        <v>9</v>
      </c>
      <c r="I114" s="102" t="s">
        <v>9</v>
      </c>
      <c r="J114" s="102" t="s">
        <v>9</v>
      </c>
    </row>
    <row r="115" spans="2:10" ht="27" customHeight="1" x14ac:dyDescent="0.25">
      <c r="B115" s="66" t="s">
        <v>125</v>
      </c>
      <c r="C115" s="100">
        <v>540</v>
      </c>
      <c r="D115" s="101"/>
      <c r="E115" s="101"/>
      <c r="F115" s="102" t="s">
        <v>9</v>
      </c>
      <c r="G115" s="102" t="s">
        <v>9</v>
      </c>
      <c r="H115" s="102" t="s">
        <v>9</v>
      </c>
      <c r="I115" s="102" t="s">
        <v>9</v>
      </c>
      <c r="J115" s="102" t="s">
        <v>9</v>
      </c>
    </row>
    <row r="116" spans="2:10" ht="15.75" x14ac:dyDescent="0.25">
      <c r="B116" s="103"/>
      <c r="C116" s="103"/>
      <c r="D116" s="103"/>
      <c r="E116" s="103"/>
      <c r="F116" s="103"/>
      <c r="G116" s="103"/>
      <c r="H116" s="103"/>
      <c r="I116" s="103"/>
      <c r="J116" s="103"/>
    </row>
    <row r="117" spans="2:10" ht="15.75" x14ac:dyDescent="0.25">
      <c r="B117" s="104" t="s">
        <v>133</v>
      </c>
      <c r="C117" s="104"/>
      <c r="D117" s="104"/>
      <c r="E117" s="104"/>
      <c r="F117" s="104"/>
      <c r="G117" s="104"/>
      <c r="H117" s="104"/>
      <c r="I117" s="105" t="s">
        <v>140</v>
      </c>
      <c r="J117" s="105"/>
    </row>
    <row r="118" spans="2:10" ht="15.75" x14ac:dyDescent="0.25">
      <c r="B118" s="15"/>
      <c r="C118" s="15"/>
      <c r="D118" s="15"/>
      <c r="E118" s="15"/>
      <c r="F118" s="15"/>
      <c r="G118" s="15"/>
      <c r="H118" s="15"/>
      <c r="I118" s="15"/>
      <c r="J118" s="15"/>
    </row>
    <row r="119" spans="2:10" ht="15.75" x14ac:dyDescent="0.25">
      <c r="B119" s="15"/>
      <c r="C119" s="15"/>
      <c r="D119" s="15"/>
      <c r="E119" s="15"/>
      <c r="F119" s="15"/>
      <c r="G119" s="15"/>
      <c r="H119" s="15"/>
      <c r="I119" s="15"/>
      <c r="J119" s="15"/>
    </row>
  </sheetData>
  <mergeCells count="40">
    <mergeCell ref="G24:J24"/>
    <mergeCell ref="B27:J27"/>
    <mergeCell ref="B89:J89"/>
    <mergeCell ref="B96:J96"/>
    <mergeCell ref="I117:J117"/>
    <mergeCell ref="B24:B25"/>
    <mergeCell ref="C24:C25"/>
    <mergeCell ref="D24:D25"/>
    <mergeCell ref="E24:E25"/>
    <mergeCell ref="F24:F25"/>
    <mergeCell ref="B19:F19"/>
    <mergeCell ref="G19:J19"/>
    <mergeCell ref="B20:F20"/>
    <mergeCell ref="G20:J20"/>
    <mergeCell ref="B22:J22"/>
    <mergeCell ref="B16:F16"/>
    <mergeCell ref="G16:J16"/>
    <mergeCell ref="B17:F17"/>
    <mergeCell ref="G17:J17"/>
    <mergeCell ref="B18:F18"/>
    <mergeCell ref="G18:J18"/>
    <mergeCell ref="B13:F13"/>
    <mergeCell ref="G13:J13"/>
    <mergeCell ref="B14:F14"/>
    <mergeCell ref="G14:J14"/>
    <mergeCell ref="B15:F15"/>
    <mergeCell ref="G15:J15"/>
    <mergeCell ref="B10:J10"/>
    <mergeCell ref="B12:F12"/>
    <mergeCell ref="G12:J12"/>
    <mergeCell ref="G6:J6"/>
    <mergeCell ref="G7:J7"/>
    <mergeCell ref="G8:J8"/>
    <mergeCell ref="B2:D2"/>
    <mergeCell ref="B4:D4"/>
    <mergeCell ref="B5:D5"/>
    <mergeCell ref="G2:J2"/>
    <mergeCell ref="G3:J3"/>
    <mergeCell ref="G4:J4"/>
    <mergeCell ref="G5:J5"/>
  </mergeCells>
  <pageMargins left="1.1811023622047245" right="0.39370078740157483" top="0.39370078740157483" bottom="0.39370078740157483" header="0.31496062992125984" footer="0.31496062992125984"/>
  <pageSetup paperSize="9" scale="61" orientation="portrait" r:id="rId1"/>
  <rowBreaks count="1" manualBreakCount="1">
    <brk id="11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</vt:lpstr>
      <vt:lpstr>'2023'!Область_печати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2022-12-15T13:47:24Z</dcterms:modified>
</cp:coreProperties>
</file>