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634FE1A8-9680-4DED-BC17-D8E8A613E494}" xr6:coauthVersionLast="40" xr6:coauthVersionMax="45" xr10:uidLastSave="{00000000-0000-0000-0000-000000000000}"/>
  <bookViews>
    <workbookView xWindow="-108" yWindow="-108" windowWidth="23256" windowHeight="12576" tabRatio="658" xr2:uid="{00000000-000D-0000-FFFF-FFFF00000000}"/>
  </bookViews>
  <sheets>
    <sheet name="Додаток 5" sheetId="13" r:id="rId1"/>
  </sheets>
  <externalReferences>
    <externalReference r:id="rId2"/>
  </externalReferences>
  <definedNames>
    <definedName name="Насосопал">#REF!</definedName>
    <definedName name="Палива">#REF!</definedName>
    <definedName name="Рег">#REF!</definedName>
    <definedName name="регулюв">#REF!</definedName>
    <definedName name="теплообм">#REF!</definedName>
    <definedName name="Тип">#REF!</definedName>
  </definedNames>
  <calcPr calcId="191029"/>
</workbook>
</file>

<file path=xl/calcChain.xml><?xml version="1.0" encoding="utf-8"?>
<calcChain xmlns="http://schemas.openxmlformats.org/spreadsheetml/2006/main">
  <c r="O56" i="13" l="1"/>
  <c r="N56" i="13"/>
  <c r="M56" i="13"/>
  <c r="L56" i="13"/>
  <c r="K56" i="13"/>
  <c r="O77" i="13"/>
  <c r="N77" i="13"/>
  <c r="M77" i="13"/>
  <c r="L77" i="13"/>
  <c r="K77" i="13"/>
  <c r="O81" i="13"/>
  <c r="N81" i="13"/>
  <c r="M81" i="13"/>
  <c r="L81" i="13"/>
  <c r="K81" i="13"/>
  <c r="O85" i="13"/>
  <c r="N85" i="13"/>
  <c r="M85" i="13"/>
  <c r="L85" i="13"/>
  <c r="K85" i="13"/>
  <c r="O91" i="13"/>
  <c r="N91" i="13"/>
  <c r="M91" i="13"/>
  <c r="L91" i="13"/>
  <c r="K91" i="13"/>
  <c r="O96" i="13"/>
  <c r="N96" i="13"/>
  <c r="M96" i="13"/>
  <c r="L96" i="13"/>
  <c r="K96" i="13"/>
  <c r="O104" i="13"/>
  <c r="N104" i="13"/>
  <c r="M104" i="13"/>
  <c r="L104" i="13"/>
  <c r="K104" i="13"/>
  <c r="O108" i="13"/>
  <c r="N108" i="13"/>
  <c r="M108" i="13"/>
  <c r="L108" i="13"/>
  <c r="K108" i="13"/>
  <c r="D122" i="13"/>
  <c r="R122" i="13"/>
  <c r="Q122" i="13"/>
  <c r="P122" i="13"/>
  <c r="J122" i="13"/>
  <c r="I122" i="13"/>
  <c r="H122" i="13"/>
  <c r="G122" i="13"/>
  <c r="F122" i="13"/>
  <c r="O125" i="13" l="1"/>
  <c r="N125" i="13"/>
  <c r="M125" i="13"/>
  <c r="L125" i="13"/>
  <c r="L120" i="13" s="1"/>
  <c r="K125" i="13"/>
  <c r="P120" i="13"/>
  <c r="O122" i="13"/>
  <c r="N122" i="13"/>
  <c r="N120" i="13" s="1"/>
  <c r="M122" i="13"/>
  <c r="L122" i="13"/>
  <c r="K122" i="13"/>
  <c r="H120" i="13"/>
  <c r="E122" i="13"/>
  <c r="E120" i="13" s="1"/>
  <c r="R120" i="13"/>
  <c r="Q120" i="13"/>
  <c r="O120" i="13"/>
  <c r="J120" i="13"/>
  <c r="I120" i="13"/>
  <c r="G120" i="13"/>
  <c r="F120" i="13"/>
  <c r="D120" i="13"/>
  <c r="O118" i="13"/>
  <c r="N118" i="13"/>
  <c r="M118" i="13"/>
  <c r="L118" i="13"/>
  <c r="K118" i="13"/>
  <c r="O117" i="13"/>
  <c r="N117" i="13"/>
  <c r="N115" i="13" s="1"/>
  <c r="M117" i="13"/>
  <c r="L117" i="13"/>
  <c r="K117" i="13"/>
  <c r="R115" i="13"/>
  <c r="Q115" i="13"/>
  <c r="P115" i="13"/>
  <c r="J115" i="13"/>
  <c r="I115" i="13"/>
  <c r="H115" i="13"/>
  <c r="G115" i="13"/>
  <c r="F115" i="13"/>
  <c r="E115" i="13"/>
  <c r="D115" i="13"/>
  <c r="R114" i="13"/>
  <c r="Q114" i="13"/>
  <c r="P114" i="13"/>
  <c r="J114" i="13"/>
  <c r="I114" i="13"/>
  <c r="H114" i="13"/>
  <c r="G114" i="13"/>
  <c r="F114" i="13"/>
  <c r="E114" i="13"/>
  <c r="D114" i="13"/>
  <c r="R113" i="13"/>
  <c r="Q113" i="13"/>
  <c r="P113" i="13"/>
  <c r="O113" i="13"/>
  <c r="N113" i="13"/>
  <c r="N110" i="13" s="1"/>
  <c r="M113" i="13"/>
  <c r="L113" i="13"/>
  <c r="K113" i="13"/>
  <c r="J113" i="13"/>
  <c r="I113" i="13"/>
  <c r="H113" i="13"/>
  <c r="G113" i="13"/>
  <c r="F113" i="13"/>
  <c r="E113" i="13"/>
  <c r="D113" i="13"/>
  <c r="R112" i="13"/>
  <c r="Q112" i="13"/>
  <c r="O112" i="13"/>
  <c r="N112" i="13"/>
  <c r="M112" i="13"/>
  <c r="L112" i="13"/>
  <c r="L110" i="13" s="1"/>
  <c r="K112" i="13"/>
  <c r="J112" i="13"/>
  <c r="I112" i="13"/>
  <c r="G112" i="13"/>
  <c r="F112" i="13"/>
  <c r="D112" i="13"/>
  <c r="R111" i="13"/>
  <c r="Q111" i="13"/>
  <c r="P111" i="13"/>
  <c r="J111" i="13"/>
  <c r="I111" i="13"/>
  <c r="H111" i="13"/>
  <c r="G111" i="13"/>
  <c r="F111" i="13"/>
  <c r="E111" i="13"/>
  <c r="D111" i="13"/>
  <c r="R109" i="13"/>
  <c r="R106" i="13" s="1"/>
  <c r="Q109" i="13"/>
  <c r="Q106" i="13" s="1"/>
  <c r="P109" i="13"/>
  <c r="P106" i="13" s="1"/>
  <c r="O109" i="13"/>
  <c r="O106" i="13" s="1"/>
  <c r="N109" i="13"/>
  <c r="N106" i="13" s="1"/>
  <c r="M109" i="13"/>
  <c r="M106" i="13" s="1"/>
  <c r="L109" i="13"/>
  <c r="L106" i="13" s="1"/>
  <c r="K109" i="13"/>
  <c r="J109" i="13"/>
  <c r="J106" i="13" s="1"/>
  <c r="I109" i="13"/>
  <c r="I106" i="13" s="1"/>
  <c r="H109" i="13"/>
  <c r="H106" i="13" s="1"/>
  <c r="G109" i="13"/>
  <c r="F108" i="13"/>
  <c r="E106" i="13"/>
  <c r="D106" i="13"/>
  <c r="R105" i="13"/>
  <c r="R102" i="13" s="1"/>
  <c r="Q105" i="13"/>
  <c r="Q102" i="13" s="1"/>
  <c r="P105" i="13"/>
  <c r="P102" i="13" s="1"/>
  <c r="O105" i="13"/>
  <c r="O102" i="13" s="1"/>
  <c r="N105" i="13"/>
  <c r="N102" i="13" s="1"/>
  <c r="M105" i="13"/>
  <c r="M102" i="13" s="1"/>
  <c r="L105" i="13"/>
  <c r="L102" i="13" s="1"/>
  <c r="K105" i="13"/>
  <c r="K102" i="13" s="1"/>
  <c r="J105" i="13"/>
  <c r="J102" i="13" s="1"/>
  <c r="I105" i="13"/>
  <c r="I102" i="13" s="1"/>
  <c r="H105" i="13"/>
  <c r="H102" i="13" s="1"/>
  <c r="G105" i="13"/>
  <c r="F104" i="13"/>
  <c r="E102" i="13"/>
  <c r="D102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R100" i="13"/>
  <c r="R64" i="13" s="1"/>
  <c r="Q100" i="13"/>
  <c r="Q64" i="13" s="1"/>
  <c r="P100" i="13"/>
  <c r="P98" i="13" s="1"/>
  <c r="O100" i="13"/>
  <c r="O98" i="13" s="1"/>
  <c r="N100" i="13"/>
  <c r="N98" i="13" s="1"/>
  <c r="M100" i="13"/>
  <c r="M98" i="13" s="1"/>
  <c r="L100" i="13"/>
  <c r="L98" i="13" s="1"/>
  <c r="K100" i="13"/>
  <c r="K98" i="13" s="1"/>
  <c r="J100" i="13"/>
  <c r="J98" i="13" s="1"/>
  <c r="I100" i="13"/>
  <c r="I64" i="13" s="1"/>
  <c r="H100" i="13"/>
  <c r="H98" i="13" s="1"/>
  <c r="G100" i="13"/>
  <c r="R98" i="13"/>
  <c r="D98" i="13"/>
  <c r="R97" i="13"/>
  <c r="R94" i="13" s="1"/>
  <c r="Q97" i="13"/>
  <c r="P97" i="13"/>
  <c r="P94" i="13" s="1"/>
  <c r="O97" i="13"/>
  <c r="N97" i="13"/>
  <c r="M97" i="13"/>
  <c r="L97" i="13"/>
  <c r="K97" i="13"/>
  <c r="J97" i="13"/>
  <c r="I97" i="13"/>
  <c r="I94" i="13" s="1"/>
  <c r="H97" i="13"/>
  <c r="H94" i="13" s="1"/>
  <c r="G97" i="13"/>
  <c r="F96" i="13"/>
  <c r="Q94" i="13"/>
  <c r="E94" i="13"/>
  <c r="D94" i="13"/>
  <c r="R92" i="13"/>
  <c r="R89" i="13" s="1"/>
  <c r="Q92" i="13"/>
  <c r="Q89" i="13" s="1"/>
  <c r="P92" i="13"/>
  <c r="P73" i="13" s="1"/>
  <c r="O92" i="13"/>
  <c r="O89" i="13" s="1"/>
  <c r="N92" i="13"/>
  <c r="M92" i="13"/>
  <c r="M89" i="13" s="1"/>
  <c r="L92" i="13"/>
  <c r="L89" i="13" s="1"/>
  <c r="K92" i="13"/>
  <c r="K89" i="13" s="1"/>
  <c r="J92" i="13"/>
  <c r="I92" i="13"/>
  <c r="I89" i="13" s="1"/>
  <c r="H92" i="13"/>
  <c r="H89" i="13" s="1"/>
  <c r="F91" i="13"/>
  <c r="N89" i="13"/>
  <c r="G89" i="13"/>
  <c r="E89" i="13"/>
  <c r="D89" i="13"/>
  <c r="R86" i="13"/>
  <c r="Q86" i="13"/>
  <c r="Q83" i="13" s="1"/>
  <c r="P86" i="13"/>
  <c r="P83" i="13" s="1"/>
  <c r="O86" i="13"/>
  <c r="O83" i="13" s="1"/>
  <c r="N86" i="13"/>
  <c r="N83" i="13" s="1"/>
  <c r="M86" i="13"/>
  <c r="M83" i="13" s="1"/>
  <c r="L86" i="13"/>
  <c r="L83" i="13" s="1"/>
  <c r="K86" i="13"/>
  <c r="K83" i="13" s="1"/>
  <c r="J86" i="13"/>
  <c r="J83" i="13" s="1"/>
  <c r="I86" i="13"/>
  <c r="I83" i="13" s="1"/>
  <c r="H86" i="13"/>
  <c r="H83" i="13" s="1"/>
  <c r="G86" i="13"/>
  <c r="F85" i="13"/>
  <c r="E83" i="13"/>
  <c r="D83" i="13"/>
  <c r="R82" i="13"/>
  <c r="R79" i="13" s="1"/>
  <c r="Q82" i="13"/>
  <c r="Q79" i="13" s="1"/>
  <c r="P82" i="13"/>
  <c r="P79" i="13" s="1"/>
  <c r="O82" i="13"/>
  <c r="O79" i="13" s="1"/>
  <c r="N82" i="13"/>
  <c r="N79" i="13" s="1"/>
  <c r="M82" i="13"/>
  <c r="M79" i="13" s="1"/>
  <c r="L82" i="13"/>
  <c r="L79" i="13" s="1"/>
  <c r="K82" i="13"/>
  <c r="K79" i="13" s="1"/>
  <c r="J82" i="13"/>
  <c r="J79" i="13" s="1"/>
  <c r="I82" i="13"/>
  <c r="I79" i="13" s="1"/>
  <c r="H82" i="13"/>
  <c r="G82" i="13"/>
  <c r="G79" i="13" s="1"/>
  <c r="F81" i="13"/>
  <c r="E79" i="13"/>
  <c r="D79" i="13"/>
  <c r="R78" i="13"/>
  <c r="R75" i="13" s="1"/>
  <c r="Q78" i="13"/>
  <c r="Q75" i="13" s="1"/>
  <c r="P78" i="13"/>
  <c r="P75" i="13" s="1"/>
  <c r="O78" i="13"/>
  <c r="O75" i="13" s="1"/>
  <c r="N78" i="13"/>
  <c r="N75" i="13" s="1"/>
  <c r="M78" i="13"/>
  <c r="M75" i="13" s="1"/>
  <c r="L78" i="13"/>
  <c r="L75" i="13" s="1"/>
  <c r="K78" i="13"/>
  <c r="K75" i="13" s="1"/>
  <c r="J78" i="13"/>
  <c r="J75" i="13" s="1"/>
  <c r="I78" i="13"/>
  <c r="I75" i="13" s="1"/>
  <c r="H78" i="13"/>
  <c r="H75" i="13" s="1"/>
  <c r="G78" i="13"/>
  <c r="G75" i="13" s="1"/>
  <c r="F77" i="13"/>
  <c r="E75" i="13"/>
  <c r="D75" i="13"/>
  <c r="E73" i="13"/>
  <c r="D73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E72" i="13"/>
  <c r="D72" i="13"/>
  <c r="E69" i="13"/>
  <c r="D69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E68" i="13"/>
  <c r="D68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O64" i="13"/>
  <c r="N64" i="13"/>
  <c r="M64" i="13"/>
  <c r="L64" i="13"/>
  <c r="K64" i="13"/>
  <c r="E64" i="13"/>
  <c r="E62" i="13" s="1"/>
  <c r="D64" i="13"/>
  <c r="D62" i="13" s="1"/>
  <c r="E61" i="13"/>
  <c r="D61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E60" i="13"/>
  <c r="E58" i="13" s="1"/>
  <c r="D60" i="13"/>
  <c r="F56" i="13"/>
  <c r="F55" i="13"/>
  <c r="F54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1" i="13"/>
  <c r="F50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7" i="13"/>
  <c r="F46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3" i="13"/>
  <c r="F42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E37" i="13"/>
  <c r="D37" i="13"/>
  <c r="F34" i="13"/>
  <c r="F33" i="13"/>
  <c r="F37" i="13" s="1"/>
  <c r="R31" i="13"/>
  <c r="R27" i="13" s="1"/>
  <c r="R25" i="13" s="1"/>
  <c r="Q31" i="13"/>
  <c r="Q27" i="13" s="1"/>
  <c r="P31" i="13"/>
  <c r="P27" i="13" s="1"/>
  <c r="O31" i="13"/>
  <c r="N31" i="13"/>
  <c r="N27" i="13" s="1"/>
  <c r="N25" i="13" s="1"/>
  <c r="M31" i="13"/>
  <c r="M27" i="13" s="1"/>
  <c r="M25" i="13" s="1"/>
  <c r="L31" i="13"/>
  <c r="K31" i="13"/>
  <c r="J31" i="13"/>
  <c r="J27" i="13" s="1"/>
  <c r="J25" i="13" s="1"/>
  <c r="I31" i="13"/>
  <c r="I27" i="13" s="1"/>
  <c r="I32" i="13" s="1"/>
  <c r="H31" i="13"/>
  <c r="H27" i="13" s="1"/>
  <c r="G31" i="13"/>
  <c r="E31" i="13"/>
  <c r="F29" i="13"/>
  <c r="L27" i="13"/>
  <c r="L25" i="13" s="1"/>
  <c r="F26" i="13"/>
  <c r="E25" i="13"/>
  <c r="F23" i="13"/>
  <c r="D22" i="13"/>
  <c r="D28" i="13" s="1"/>
  <c r="N69" i="13" l="1"/>
  <c r="R69" i="13"/>
  <c r="R62" i="13"/>
  <c r="P61" i="13"/>
  <c r="P58" i="13" s="1"/>
  <c r="L62" i="13"/>
  <c r="J69" i="13"/>
  <c r="J66" i="13" s="1"/>
  <c r="E66" i="13"/>
  <c r="N45" i="13"/>
  <c r="M62" i="13"/>
  <c r="O62" i="13"/>
  <c r="R93" i="13"/>
  <c r="R95" i="13" s="1"/>
  <c r="J64" i="13"/>
  <c r="J62" i="13" s="1"/>
  <c r="H64" i="13"/>
  <c r="H62" i="13" s="1"/>
  <c r="K110" i="13"/>
  <c r="M120" i="13"/>
  <c r="K120" i="13"/>
  <c r="K62" i="13"/>
  <c r="H93" i="13"/>
  <c r="H107" i="13" s="1"/>
  <c r="H61" i="13"/>
  <c r="H58" i="13" s="1"/>
  <c r="L61" i="13"/>
  <c r="L58" i="13" s="1"/>
  <c r="P93" i="13"/>
  <c r="P103" i="13" s="1"/>
  <c r="P64" i="13"/>
  <c r="P62" i="13" s="1"/>
  <c r="H73" i="13"/>
  <c r="H70" i="13" s="1"/>
  <c r="L73" i="13"/>
  <c r="L70" i="13" s="1"/>
  <c r="I98" i="13"/>
  <c r="N62" i="13"/>
  <c r="Q73" i="13"/>
  <c r="Q70" i="13" s="1"/>
  <c r="D58" i="13"/>
  <c r="N66" i="13"/>
  <c r="M61" i="13"/>
  <c r="M58" i="13" s="1"/>
  <c r="L69" i="13"/>
  <c r="L66" i="13" s="1"/>
  <c r="R83" i="13"/>
  <c r="R74" i="13" s="1"/>
  <c r="R84" i="13" s="1"/>
  <c r="F100" i="13"/>
  <c r="M110" i="13"/>
  <c r="O53" i="13"/>
  <c r="F105" i="13"/>
  <c r="G53" i="13"/>
  <c r="K53" i="13"/>
  <c r="K61" i="13"/>
  <c r="K58" i="13" s="1"/>
  <c r="Q32" i="13"/>
  <c r="Q25" i="13"/>
  <c r="M49" i="13"/>
  <c r="Q49" i="13"/>
  <c r="J61" i="13"/>
  <c r="J58" i="13" s="1"/>
  <c r="R110" i="13"/>
  <c r="D66" i="13"/>
  <c r="I69" i="13"/>
  <c r="I66" i="13" s="1"/>
  <c r="M69" i="13"/>
  <c r="M66" i="13" s="1"/>
  <c r="J73" i="13"/>
  <c r="J70" i="13" s="1"/>
  <c r="N73" i="13"/>
  <c r="N70" i="13" s="1"/>
  <c r="F109" i="13"/>
  <c r="K73" i="13"/>
  <c r="K70" i="13" s="1"/>
  <c r="O115" i="13"/>
  <c r="I49" i="13"/>
  <c r="N74" i="13"/>
  <c r="N90" i="13" s="1"/>
  <c r="N61" i="13"/>
  <c r="N58" i="13" s="1"/>
  <c r="G49" i="13"/>
  <c r="K49" i="13"/>
  <c r="O49" i="13"/>
  <c r="I53" i="13"/>
  <c r="M53" i="13"/>
  <c r="Q53" i="13"/>
  <c r="R66" i="13"/>
  <c r="D70" i="13"/>
  <c r="E74" i="13"/>
  <c r="F86" i="13"/>
  <c r="J94" i="13"/>
  <c r="J93" i="13" s="1"/>
  <c r="J95" i="13" s="1"/>
  <c r="L115" i="13"/>
  <c r="J45" i="13"/>
  <c r="R45" i="13"/>
  <c r="K69" i="13"/>
  <c r="K66" i="13" s="1"/>
  <c r="Q69" i="13"/>
  <c r="Q66" i="13" s="1"/>
  <c r="E93" i="13"/>
  <c r="E103" i="13" s="1"/>
  <c r="M73" i="13"/>
  <c r="M70" i="13" s="1"/>
  <c r="H41" i="13"/>
  <c r="Q62" i="13"/>
  <c r="I41" i="13"/>
  <c r="M41" i="13"/>
  <c r="Q41" i="13"/>
  <c r="K45" i="13"/>
  <c r="O45" i="13"/>
  <c r="H49" i="13"/>
  <c r="L49" i="13"/>
  <c r="P49" i="13"/>
  <c r="J53" i="13"/>
  <c r="N53" i="13"/>
  <c r="R53" i="13"/>
  <c r="R61" i="13"/>
  <c r="R58" i="13" s="1"/>
  <c r="I73" i="13"/>
  <c r="I70" i="13" s="1"/>
  <c r="R73" i="13"/>
  <c r="R70" i="13" s="1"/>
  <c r="F82" i="13"/>
  <c r="J89" i="13"/>
  <c r="P89" i="13"/>
  <c r="P74" i="13" s="1"/>
  <c r="P76" i="13" s="1"/>
  <c r="P99" i="13" s="1"/>
  <c r="F92" i="13"/>
  <c r="F97" i="13"/>
  <c r="O61" i="13"/>
  <c r="O58" i="13" s="1"/>
  <c r="K106" i="13"/>
  <c r="M115" i="13"/>
  <c r="L41" i="13"/>
  <c r="P41" i="13"/>
  <c r="N41" i="13"/>
  <c r="H45" i="13"/>
  <c r="P45" i="13"/>
  <c r="G64" i="13"/>
  <c r="F65" i="13"/>
  <c r="G98" i="13"/>
  <c r="F101" i="13"/>
  <c r="Q98" i="13"/>
  <c r="G102" i="13"/>
  <c r="F102" i="13" s="1"/>
  <c r="O110" i="13"/>
  <c r="I62" i="13"/>
  <c r="J41" i="13"/>
  <c r="R41" i="13"/>
  <c r="L45" i="13"/>
  <c r="F39" i="13"/>
  <c r="K27" i="13"/>
  <c r="K25" i="13" s="1"/>
  <c r="G41" i="13"/>
  <c r="K41" i="13"/>
  <c r="O41" i="13"/>
  <c r="I45" i="13"/>
  <c r="M45" i="13"/>
  <c r="Q45" i="13"/>
  <c r="J49" i="13"/>
  <c r="N49" i="13"/>
  <c r="R49" i="13"/>
  <c r="H53" i="13"/>
  <c r="L53" i="13"/>
  <c r="P53" i="13"/>
  <c r="P70" i="13"/>
  <c r="K115" i="13"/>
  <c r="F60" i="13"/>
  <c r="E80" i="13"/>
  <c r="E90" i="13"/>
  <c r="E76" i="13"/>
  <c r="E70" i="13"/>
  <c r="E71" i="13" s="1"/>
  <c r="E84" i="13"/>
  <c r="D74" i="13"/>
  <c r="D76" i="13" s="1"/>
  <c r="D99" i="13" s="1"/>
  <c r="F68" i="13"/>
  <c r="R107" i="13"/>
  <c r="R103" i="13"/>
  <c r="F72" i="13"/>
  <c r="E95" i="13"/>
  <c r="D93" i="13"/>
  <c r="D107" i="13" s="1"/>
  <c r="D71" i="13"/>
  <c r="Q110" i="13"/>
  <c r="F110" i="13"/>
  <c r="J110" i="13"/>
  <c r="I110" i="13"/>
  <c r="G110" i="13"/>
  <c r="D110" i="13"/>
  <c r="N32" i="13"/>
  <c r="J32" i="13"/>
  <c r="I25" i="13"/>
  <c r="F40" i="13"/>
  <c r="R32" i="13"/>
  <c r="L32" i="13"/>
  <c r="F44" i="13"/>
  <c r="M32" i="13"/>
  <c r="L74" i="13"/>
  <c r="L76" i="13" s="1"/>
  <c r="L107" i="13" s="1"/>
  <c r="H25" i="13"/>
  <c r="H32" i="13"/>
  <c r="P25" i="13"/>
  <c r="P32" i="13"/>
  <c r="O74" i="13"/>
  <c r="O76" i="13" s="1"/>
  <c r="I74" i="13"/>
  <c r="I90" i="13" s="1"/>
  <c r="Q74" i="13"/>
  <c r="Q90" i="13" s="1"/>
  <c r="M74" i="13"/>
  <c r="M80" i="13" s="1"/>
  <c r="D30" i="13"/>
  <c r="D32" i="13"/>
  <c r="F48" i="13"/>
  <c r="G45" i="13"/>
  <c r="K74" i="13"/>
  <c r="K80" i="13" s="1"/>
  <c r="I93" i="13"/>
  <c r="I103" i="13" s="1"/>
  <c r="Q93" i="13"/>
  <c r="Q103" i="13" s="1"/>
  <c r="H112" i="13"/>
  <c r="H110" i="13" s="1"/>
  <c r="P112" i="13"/>
  <c r="P110" i="13" s="1"/>
  <c r="G27" i="13"/>
  <c r="O27" i="13"/>
  <c r="O25" i="13" s="1"/>
  <c r="G69" i="13"/>
  <c r="G66" i="13" s="1"/>
  <c r="O69" i="13"/>
  <c r="O66" i="13" s="1"/>
  <c r="F52" i="13"/>
  <c r="H69" i="13"/>
  <c r="H66" i="13" s="1"/>
  <c r="P69" i="13"/>
  <c r="P66" i="13" s="1"/>
  <c r="F75" i="13"/>
  <c r="G61" i="13"/>
  <c r="F78" i="13"/>
  <c r="F31" i="13"/>
  <c r="I61" i="13"/>
  <c r="I58" i="13" s="1"/>
  <c r="Q61" i="13"/>
  <c r="Q58" i="13" s="1"/>
  <c r="G73" i="13"/>
  <c r="O73" i="13"/>
  <c r="O70" i="13" s="1"/>
  <c r="H79" i="13"/>
  <c r="G83" i="13"/>
  <c r="G74" i="13" s="1"/>
  <c r="G94" i="13"/>
  <c r="G106" i="13"/>
  <c r="E112" i="13"/>
  <c r="E110" i="13" s="1"/>
  <c r="H103" i="13" l="1"/>
  <c r="P107" i="13"/>
  <c r="D57" i="13"/>
  <c r="D38" i="13" s="1"/>
  <c r="P95" i="13"/>
  <c r="F41" i="13"/>
  <c r="F69" i="13"/>
  <c r="H95" i="13"/>
  <c r="J57" i="13"/>
  <c r="J59" i="13" s="1"/>
  <c r="L57" i="13"/>
  <c r="L24" i="13" s="1"/>
  <c r="L22" i="13" s="1"/>
  <c r="L28" i="13" s="1"/>
  <c r="L30" i="13" s="1"/>
  <c r="F53" i="13"/>
  <c r="F45" i="13"/>
  <c r="N84" i="13"/>
  <c r="H57" i="13"/>
  <c r="H71" i="13" s="1"/>
  <c r="F49" i="13"/>
  <c r="R57" i="13"/>
  <c r="R59" i="13" s="1"/>
  <c r="K32" i="13"/>
  <c r="F98" i="13"/>
  <c r="N57" i="13"/>
  <c r="N63" i="13" s="1"/>
  <c r="J107" i="13"/>
  <c r="N80" i="13"/>
  <c r="K57" i="13"/>
  <c r="K67" i="13" s="1"/>
  <c r="M57" i="13"/>
  <c r="M67" i="13" s="1"/>
  <c r="E57" i="13"/>
  <c r="E67" i="13" s="1"/>
  <c r="E107" i="13"/>
  <c r="J103" i="13"/>
  <c r="N76" i="13"/>
  <c r="O80" i="13"/>
  <c r="G62" i="13"/>
  <c r="F62" i="13" s="1"/>
  <c r="F64" i="13"/>
  <c r="J74" i="13"/>
  <c r="F89" i="13"/>
  <c r="O90" i="13"/>
  <c r="Q80" i="13"/>
  <c r="M84" i="13"/>
  <c r="Q84" i="13"/>
  <c r="R76" i="13"/>
  <c r="R99" i="13" s="1"/>
  <c r="L90" i="13"/>
  <c r="L80" i="13"/>
  <c r="L103" i="13"/>
  <c r="O99" i="13"/>
  <c r="O94" i="13" s="1"/>
  <c r="O93" i="13" s="1"/>
  <c r="O95" i="13" s="1"/>
  <c r="O103" i="13"/>
  <c r="O107" i="13"/>
  <c r="M76" i="13"/>
  <c r="M107" i="13" s="1"/>
  <c r="R80" i="13"/>
  <c r="O84" i="13"/>
  <c r="L99" i="13"/>
  <c r="L94" i="13" s="1"/>
  <c r="L93" i="13" s="1"/>
  <c r="L95" i="13" s="1"/>
  <c r="P90" i="13"/>
  <c r="P84" i="13"/>
  <c r="R90" i="13"/>
  <c r="P80" i="13"/>
  <c r="D84" i="13"/>
  <c r="D80" i="13"/>
  <c r="D90" i="13"/>
  <c r="Q107" i="13"/>
  <c r="I95" i="13"/>
  <c r="E59" i="13"/>
  <c r="D103" i="13"/>
  <c r="D95" i="13"/>
  <c r="D67" i="13"/>
  <c r="D59" i="13"/>
  <c r="G76" i="13"/>
  <c r="G99" i="13" s="1"/>
  <c r="G90" i="13"/>
  <c r="G80" i="13"/>
  <c r="G25" i="13"/>
  <c r="F27" i="13"/>
  <c r="F25" i="13" s="1"/>
  <c r="M90" i="13"/>
  <c r="I107" i="13"/>
  <c r="O32" i="13"/>
  <c r="H74" i="13"/>
  <c r="H80" i="13" s="1"/>
  <c r="G32" i="13"/>
  <c r="I84" i="13"/>
  <c r="K90" i="13"/>
  <c r="Q76" i="13"/>
  <c r="Q99" i="13" s="1"/>
  <c r="Q95" i="13"/>
  <c r="D63" i="13"/>
  <c r="K84" i="13"/>
  <c r="F73" i="13"/>
  <c r="G70" i="13"/>
  <c r="Q57" i="13"/>
  <c r="Q59" i="13" s="1"/>
  <c r="F79" i="13"/>
  <c r="F66" i="13"/>
  <c r="I76" i="13"/>
  <c r="I99" i="13" s="1"/>
  <c r="O57" i="13"/>
  <c r="O67" i="13" s="1"/>
  <c r="L84" i="13"/>
  <c r="G84" i="13"/>
  <c r="F83" i="13"/>
  <c r="F106" i="13"/>
  <c r="I57" i="13"/>
  <c r="I59" i="13" s="1"/>
  <c r="G58" i="13"/>
  <c r="F61" i="13"/>
  <c r="G93" i="13"/>
  <c r="G103" i="13" s="1"/>
  <c r="P57" i="13"/>
  <c r="P67" i="13" s="1"/>
  <c r="K76" i="13"/>
  <c r="I80" i="13"/>
  <c r="N24" i="13"/>
  <c r="N22" i="13" s="1"/>
  <c r="N28" i="13" s="1"/>
  <c r="N30" i="13" s="1"/>
  <c r="E38" i="13"/>
  <c r="E24" i="13" s="1"/>
  <c r="E22" i="13" s="1"/>
  <c r="E28" i="13" s="1"/>
  <c r="E63" i="13"/>
  <c r="M59" i="13" l="1"/>
  <c r="J38" i="13"/>
  <c r="R63" i="13"/>
  <c r="R38" i="13"/>
  <c r="R71" i="13"/>
  <c r="R67" i="13"/>
  <c r="N71" i="13"/>
  <c r="R24" i="13"/>
  <c r="R22" i="13" s="1"/>
  <c r="R28" i="13" s="1"/>
  <c r="R30" i="13" s="1"/>
  <c r="L67" i="13"/>
  <c r="L38" i="13"/>
  <c r="L59" i="13"/>
  <c r="L63" i="13"/>
  <c r="L71" i="13"/>
  <c r="J71" i="13"/>
  <c r="N38" i="13"/>
  <c r="J24" i="13"/>
  <c r="J22" i="13" s="1"/>
  <c r="J28" i="13" s="1"/>
  <c r="J30" i="13" s="1"/>
  <c r="M63" i="13"/>
  <c r="J67" i="13"/>
  <c r="J63" i="13"/>
  <c r="N59" i="13"/>
  <c r="N67" i="13"/>
  <c r="H63" i="13"/>
  <c r="H59" i="13"/>
  <c r="H67" i="13"/>
  <c r="H38" i="13"/>
  <c r="K24" i="13"/>
  <c r="K22" i="13" s="1"/>
  <c r="K28" i="13" s="1"/>
  <c r="K30" i="13" s="1"/>
  <c r="M99" i="13"/>
  <c r="M94" i="13" s="1"/>
  <c r="M93" i="13" s="1"/>
  <c r="M95" i="13" s="1"/>
  <c r="H24" i="13"/>
  <c r="H22" i="13" s="1"/>
  <c r="H28" i="13" s="1"/>
  <c r="H30" i="13" s="1"/>
  <c r="K71" i="13"/>
  <c r="M71" i="13"/>
  <c r="M24" i="13"/>
  <c r="M22" i="13" s="1"/>
  <c r="M28" i="13" s="1"/>
  <c r="M30" i="13" s="1"/>
  <c r="K38" i="13"/>
  <c r="K63" i="13"/>
  <c r="M38" i="13"/>
  <c r="K59" i="13"/>
  <c r="N99" i="13"/>
  <c r="N94" i="13" s="1"/>
  <c r="N93" i="13" s="1"/>
  <c r="N95" i="13" s="1"/>
  <c r="N103" i="13"/>
  <c r="N107" i="13"/>
  <c r="F74" i="13"/>
  <c r="F76" i="13" s="1"/>
  <c r="F99" i="13" s="1"/>
  <c r="J84" i="13"/>
  <c r="J80" i="13"/>
  <c r="J76" i="13"/>
  <c r="J99" i="13" s="1"/>
  <c r="J90" i="13"/>
  <c r="M103" i="13"/>
  <c r="G95" i="13"/>
  <c r="G107" i="13"/>
  <c r="F32" i="13"/>
  <c r="Q24" i="13"/>
  <c r="Q22" i="13" s="1"/>
  <c r="Q28" i="13" s="1"/>
  <c r="Q30" i="13" s="1"/>
  <c r="Q38" i="13"/>
  <c r="Q67" i="13"/>
  <c r="Q71" i="13"/>
  <c r="Q63" i="13"/>
  <c r="K107" i="13"/>
  <c r="K99" i="13"/>
  <c r="K94" i="13" s="1"/>
  <c r="H84" i="13"/>
  <c r="H76" i="13"/>
  <c r="H99" i="13" s="1"/>
  <c r="H90" i="13"/>
  <c r="P24" i="13"/>
  <c r="P22" i="13" s="1"/>
  <c r="P28" i="13" s="1"/>
  <c r="P30" i="13" s="1"/>
  <c r="P38" i="13"/>
  <c r="P71" i="13"/>
  <c r="P63" i="13"/>
  <c r="P59" i="13"/>
  <c r="I38" i="13"/>
  <c r="I24" i="13"/>
  <c r="I22" i="13" s="1"/>
  <c r="I28" i="13" s="1"/>
  <c r="I30" i="13" s="1"/>
  <c r="I71" i="13"/>
  <c r="I63" i="13"/>
  <c r="I67" i="13"/>
  <c r="O38" i="13"/>
  <c r="O24" i="13"/>
  <c r="O22" i="13" s="1"/>
  <c r="O28" i="13" s="1"/>
  <c r="O30" i="13" s="1"/>
  <c r="O59" i="13"/>
  <c r="O63" i="13"/>
  <c r="F70" i="13"/>
  <c r="O71" i="13"/>
  <c r="E30" i="13"/>
  <c r="E32" i="13"/>
  <c r="F58" i="13"/>
  <c r="G57" i="13"/>
  <c r="G71" i="13" s="1"/>
  <c r="F90" i="13" l="1"/>
  <c r="F84" i="13"/>
  <c r="F80" i="13"/>
  <c r="G59" i="13"/>
  <c r="G38" i="13"/>
  <c r="G24" i="13"/>
  <c r="G63" i="13"/>
  <c r="G67" i="13"/>
  <c r="F57" i="13"/>
  <c r="F71" i="13" s="1"/>
  <c r="K93" i="13"/>
  <c r="K103" i="13" s="1"/>
  <c r="F94" i="13"/>
  <c r="F59" i="13" l="1"/>
  <c r="F38" i="13"/>
  <c r="F63" i="13"/>
  <c r="F67" i="13"/>
  <c r="F93" i="13"/>
  <c r="F95" i="13" s="1"/>
  <c r="G22" i="13"/>
  <c r="G28" i="13" s="1"/>
  <c r="F24" i="13"/>
  <c r="F22" i="13" s="1"/>
  <c r="K95" i="13"/>
  <c r="F103" i="13" l="1"/>
  <c r="F107" i="13"/>
  <c r="F28" i="13"/>
  <c r="F30" i="13" s="1"/>
  <c r="G30" i="13"/>
</calcChain>
</file>

<file path=xl/sharedStrings.xml><?xml version="1.0" encoding="utf-8"?>
<sst xmlns="http://schemas.openxmlformats.org/spreadsheetml/2006/main" count="309" uniqueCount="130">
  <si>
    <t>№ з/п</t>
  </si>
  <si>
    <t>%</t>
  </si>
  <si>
    <t>ДОДАТОК 5</t>
  </si>
  <si>
    <t>рішення виконавчого комітету Броварської міської ради Броварського району   Київської області                                                 від ______________    № _________</t>
  </si>
  <si>
    <t xml:space="preserve">РІЧНИЙ ПЛАН </t>
  </si>
  <si>
    <t>(найменування ліцензіата)</t>
  </si>
  <si>
    <t>Показники</t>
  </si>
  <si>
    <t>Одиниці виміру</t>
  </si>
  <si>
    <t>У тому  числі  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</si>
  <si>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</si>
  <si>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</si>
  <si>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</si>
  <si>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</si>
  <si>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</si>
  <si>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</si>
  <si>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</si>
  <si>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</si>
  <si>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</si>
  <si>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</si>
  <si>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</si>
  <si>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</si>
  <si>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</si>
  <si>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генеруючих джерел,  усього, у тому числі:</t>
  </si>
  <si>
    <t>Гкал</t>
  </si>
  <si>
    <t xml:space="preserve">   1.1</t>
  </si>
  <si>
    <t>ТЕЦ, ТЕС, когенераційні установки та ті, що використовують нетрадиційні або поновлювані джерела енергії</t>
  </si>
  <si>
    <t xml:space="preserve">   1.2</t>
  </si>
  <si>
    <t>котельні</t>
  </si>
  <si>
    <t>Надходження в мережу ліцензіата теплової енергії, яка вироблена іншими виробниками, усього, у тому числі:</t>
  </si>
  <si>
    <t xml:space="preserve">   2.1</t>
  </si>
  <si>
    <t xml:space="preserve">покупна теплова енергія </t>
  </si>
  <si>
    <t xml:space="preserve">   2.2</t>
  </si>
  <si>
    <t>теплова енергія інших власників для транспортування мережами ліцензіата (ТОВ "ФТРАНС")</t>
  </si>
  <si>
    <t>Надходження теплової енергії в   мережу ліцензіата, усього (рядок 2 + рядок 1)</t>
  </si>
  <si>
    <t>Втрати теплової енергії в теплових мережах ліцензіата, усього:</t>
  </si>
  <si>
    <t>те саме у відсотках від пункту 3</t>
  </si>
  <si>
    <t xml:space="preserve">   4.1</t>
  </si>
  <si>
    <t>у тому числі втрати в теплових мережах ліцензіата теплової енергії інших власників ТОВ "ФТРАНС"</t>
  </si>
  <si>
    <t>те саме у відсотках від рядка 2.2</t>
  </si>
  <si>
    <t>Надходження теплової енергії ліцензіата в  мережу інших теплотранспортуючих організацій</t>
  </si>
  <si>
    <t>Втрати теплової енергії ліцензіата в теплових мережах інших теплотранспортуючих організацій</t>
  </si>
  <si>
    <t>те саме у відсотках від рядка 3</t>
  </si>
  <si>
    <t>Корисний відпуск теплової енергії з мереж,  усього, у тому числі:</t>
  </si>
  <si>
    <t xml:space="preserve">   7.1</t>
  </si>
  <si>
    <t>теплова енергія інших власників (ТОВ "ФТРАНС") для транспортування мережами ліцінзіата</t>
  </si>
  <si>
    <t xml:space="preserve">   7.1.1</t>
  </si>
  <si>
    <t>населення</t>
  </si>
  <si>
    <t>те саме у відсотках від рядка 7.3</t>
  </si>
  <si>
    <t>7.1.1.1.</t>
  </si>
  <si>
    <t>опалення</t>
  </si>
  <si>
    <t>7.1.1.2.</t>
  </si>
  <si>
    <t>гаряче водопостачання</t>
  </si>
  <si>
    <t xml:space="preserve">   7.1.2</t>
  </si>
  <si>
    <t>релігійних організацій</t>
  </si>
  <si>
    <t>7.1.2.1.</t>
  </si>
  <si>
    <t>7.1.2.2.</t>
  </si>
  <si>
    <t xml:space="preserve">   7.1.3</t>
  </si>
  <si>
    <t>бюджетних установ</t>
  </si>
  <si>
    <t>те саме у відсотках від  рядка 7.3</t>
  </si>
  <si>
    <t>7.1.3.1.</t>
  </si>
  <si>
    <t>7.1.3.2.</t>
  </si>
  <si>
    <t xml:space="preserve">   7.1.4</t>
  </si>
  <si>
    <t>інших споживачів</t>
  </si>
  <si>
    <t>7.1.4.1.</t>
  </si>
  <si>
    <t>7.1.4.2.</t>
  </si>
  <si>
    <t xml:space="preserve">   7.2</t>
  </si>
  <si>
    <t>господарські потреби ліцензованої діяльності ліцензіата</t>
  </si>
  <si>
    <t xml:space="preserve">   7.3</t>
  </si>
  <si>
    <t>корисний відпуск теплової енергії власним  споживачам ліцензіата, усього,  у тому числі на потреби:</t>
  </si>
  <si>
    <t xml:space="preserve">   7.3.1</t>
  </si>
  <si>
    <t>7.3.1.1.</t>
  </si>
  <si>
    <t>7.3.1.2.</t>
  </si>
  <si>
    <t xml:space="preserve">   7.3.2</t>
  </si>
  <si>
    <t>7.3.2.1.</t>
  </si>
  <si>
    <t>7.3.2.2.</t>
  </si>
  <si>
    <t xml:space="preserve">   7.3.3</t>
  </si>
  <si>
    <t>7.3.3.1.</t>
  </si>
  <si>
    <t>7.3.3.2.</t>
  </si>
  <si>
    <t xml:space="preserve">   7.3.4</t>
  </si>
  <si>
    <t>7.3.4.1.</t>
  </si>
  <si>
    <t>7.3.4.2.</t>
  </si>
  <si>
    <t>Теплове навантаження об’єктів теплоспоживання власних споживачів ліцензіата, усього,   у тому числі на потреби:</t>
  </si>
  <si>
    <t>Гкал/год</t>
  </si>
  <si>
    <t xml:space="preserve">   8.1</t>
  </si>
  <si>
    <t xml:space="preserve">   8.2</t>
  </si>
  <si>
    <t xml:space="preserve">   8.3</t>
  </si>
  <si>
    <t xml:space="preserve">   8.4</t>
  </si>
  <si>
    <t xml:space="preserve">Міський голова </t>
  </si>
  <si>
    <t>Ігор САПОЖКО</t>
  </si>
  <si>
    <t>комунальному підприємству Броварської міської ради Броварського району Київської області "Броваритепловодоенергія"</t>
  </si>
  <si>
    <t xml:space="preserve">Річний план 
</t>
  </si>
  <si>
    <t xml:space="preserve">   7.3.1.1</t>
  </si>
  <si>
    <t>7.3.1.1.1</t>
  </si>
  <si>
    <t>7.3.1.1.2.</t>
  </si>
  <si>
    <t xml:space="preserve">   7.3.1.2</t>
  </si>
  <si>
    <t>7.3.1.2.1.</t>
  </si>
  <si>
    <t>7.3.2.1.2.</t>
  </si>
  <si>
    <t>7.3.1.2.2.</t>
  </si>
  <si>
    <t xml:space="preserve">   7.3.1.3</t>
  </si>
  <si>
    <t>7.3.1.3.1.</t>
  </si>
  <si>
    <t>7.3.1.3.2.</t>
  </si>
  <si>
    <t xml:space="preserve">   7.3.1.4</t>
  </si>
  <si>
    <t>7.3.1.4.1.</t>
  </si>
  <si>
    <t>7.3.1.4.2.</t>
  </si>
  <si>
    <t xml:space="preserve">   7.3.2.1</t>
  </si>
  <si>
    <t>7.3.2.1.1.</t>
  </si>
  <si>
    <t xml:space="preserve">   7.3.2.2</t>
  </si>
  <si>
    <t>7.3.2.2.1.</t>
  </si>
  <si>
    <t>7.3.2.2.2.</t>
  </si>
  <si>
    <t xml:space="preserve">   7.3.2.3</t>
  </si>
  <si>
    <t>7.3.2.3.1.</t>
  </si>
  <si>
    <t>7.3.2.3.2.</t>
  </si>
  <si>
    <t xml:space="preserve">   7.3.2.4</t>
  </si>
  <si>
    <t>7.3.2.4.1.</t>
  </si>
  <si>
    <t>7.3.2.4.2.</t>
  </si>
  <si>
    <t xml:space="preserve">   8.1.1</t>
  </si>
  <si>
    <t xml:space="preserve">   8.1.2</t>
  </si>
  <si>
    <t xml:space="preserve">   8.1.3</t>
  </si>
  <si>
    <t xml:space="preserve">   8.1.4</t>
  </si>
  <si>
    <t xml:space="preserve">   8.2.1</t>
  </si>
  <si>
    <t xml:space="preserve">   8.2.2</t>
  </si>
  <si>
    <t xml:space="preserve">   8.2.3</t>
  </si>
  <si>
    <t xml:space="preserve">   8.2.4</t>
  </si>
  <si>
    <r>
      <t xml:space="preserve">корисний відпуск теплової енергії власним  споживачам ліцензіата з </t>
    </r>
    <r>
      <rPr>
        <b/>
        <sz val="11"/>
        <color rgb="FF000000"/>
        <rFont val="Times New Roman"/>
        <family val="1"/>
        <charset val="204"/>
      </rPr>
      <t>мереж котельних централізованого опалення</t>
    </r>
    <r>
      <rPr>
        <sz val="11"/>
        <color indexed="8"/>
        <rFont val="Times New Roman"/>
        <family val="1"/>
        <charset val="204"/>
      </rPr>
      <t>, усього,  у тому числі на потреби:</t>
    </r>
  </si>
  <si>
    <r>
      <t xml:space="preserve">корисний відпуск теплової енергії від </t>
    </r>
    <r>
      <rPr>
        <b/>
        <sz val="11"/>
        <color rgb="FF000000"/>
        <rFont val="Times New Roman"/>
        <family val="1"/>
        <charset val="204"/>
      </rPr>
      <t>систем автономного опалення</t>
    </r>
    <r>
      <rPr>
        <sz val="11"/>
        <color indexed="8"/>
        <rFont val="Times New Roman"/>
        <family val="1"/>
        <charset val="204"/>
      </rPr>
      <t>, усього,  у тому числі на потреби:</t>
    </r>
  </si>
  <si>
    <r>
      <t xml:space="preserve">Теплове навантаження об’єктів теплоспоживання власних споживачів ліцензіата </t>
    </r>
    <r>
      <rPr>
        <b/>
        <sz val="11"/>
        <color rgb="FF000000"/>
        <rFont val="Times New Roman"/>
        <family val="1"/>
        <charset val="204"/>
      </rPr>
      <t>від котельних централізованого опалення</t>
    </r>
    <r>
      <rPr>
        <sz val="11"/>
        <color indexed="8"/>
        <rFont val="Times New Roman"/>
        <family val="1"/>
        <charset val="204"/>
      </rPr>
      <t xml:space="preserve"> , усього,   у тому числі на потреби:</t>
    </r>
  </si>
  <si>
    <r>
      <t xml:space="preserve">Теплове навантаження об’єктів теплоспоживання власних споживачів ліцензіата </t>
    </r>
    <r>
      <rPr>
        <b/>
        <sz val="11"/>
        <color rgb="FF000000"/>
        <rFont val="Times New Roman"/>
        <family val="1"/>
        <charset val="204"/>
      </rPr>
      <t>систем автономного опалення</t>
    </r>
    <r>
      <rPr>
        <sz val="11"/>
        <color indexed="8"/>
        <rFont val="Times New Roman"/>
        <family val="1"/>
        <charset val="204"/>
      </rPr>
      <t>, усього,   у тому числі на потреби:</t>
    </r>
  </si>
  <si>
    <t xml:space="preserve">виробництва, транспортування та постачання теплової енергії на планований  період 12 місяців по </t>
  </si>
  <si>
    <t>Період, 
попередній базовому 
(2021 факт)</t>
  </si>
  <si>
    <t>Базовий період
(2022 факт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</si>
</sst>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#,##0.000"/>
    <numFmt numFmtId="167" formatCode="#,##0.0"/>
  </numFmts>
  <fonts count="29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b/>
      <sz val="1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/>
    <xf numFmtId="9" fontId="5" fillId="0" borderId="0" applyBorder="0" applyProtection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6" fillId="0" borderId="0"/>
  </cellStyleXfs>
  <cellXfs count="205">
    <xf numFmtId="0" fontId="0" fillId="0" borderId="0" xfId="0"/>
    <xf numFmtId="0" fontId="8" fillId="0" borderId="0" xfId="5" applyFont="1"/>
    <xf numFmtId="0" fontId="2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9" fillId="0" borderId="0" xfId="13" applyFont="1" applyAlignment="1">
      <alignment horizontal="left" vertical="top" wrapText="1"/>
    </xf>
    <xf numFmtId="0" fontId="2" fillId="0" borderId="0" xfId="5" applyFont="1"/>
    <xf numFmtId="0" fontId="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3" fillId="0" borderId="0" xfId="0" applyFont="1"/>
    <xf numFmtId="0" fontId="14" fillId="0" borderId="0" xfId="13" applyFont="1" applyAlignment="1">
      <alignment horizontal="left" vertical="center" wrapText="1"/>
    </xf>
    <xf numFmtId="0" fontId="12" fillId="0" borderId="0" xfId="5" applyFont="1" applyAlignment="1">
      <alignment horizontal="center" vertical="center"/>
    </xf>
    <xf numFmtId="0" fontId="12" fillId="0" borderId="11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7" fillId="0" borderId="9" xfId="13" applyFont="1" applyBorder="1" applyAlignment="1">
      <alignment horizontal="center" vertical="top" wrapText="1"/>
    </xf>
    <xf numFmtId="0" fontId="18" fillId="0" borderId="13" xfId="13" applyFont="1" applyBorder="1" applyAlignment="1">
      <alignment vertical="top" wrapText="1"/>
    </xf>
    <xf numFmtId="0" fontId="17" fillId="0" borderId="13" xfId="13" applyFont="1" applyBorder="1" applyAlignment="1">
      <alignment horizontal="center" vertical="center" wrapText="1"/>
    </xf>
    <xf numFmtId="4" fontId="18" fillId="0" borderId="13" xfId="13" applyNumberFormat="1" applyFont="1" applyBorder="1" applyAlignment="1">
      <alignment horizontal="center" vertical="center" wrapText="1"/>
    </xf>
    <xf numFmtId="0" fontId="17" fillId="0" borderId="3" xfId="13" applyFont="1" applyBorder="1" applyAlignment="1">
      <alignment horizontal="center" vertical="top" wrapText="1"/>
    </xf>
    <xf numFmtId="0" fontId="17" fillId="0" borderId="14" xfId="13" applyFont="1" applyBorder="1" applyAlignment="1">
      <alignment vertical="top" wrapText="1"/>
    </xf>
    <xf numFmtId="0" fontId="17" fillId="0" borderId="14" xfId="13" applyFont="1" applyBorder="1" applyAlignment="1">
      <alignment horizontal="center" vertical="center" wrapText="1"/>
    </xf>
    <xf numFmtId="4" fontId="17" fillId="0" borderId="14" xfId="13" applyNumberFormat="1" applyFont="1" applyBorder="1" applyAlignment="1">
      <alignment horizontal="center" vertical="center" wrapText="1"/>
    </xf>
    <xf numFmtId="0" fontId="17" fillId="0" borderId="7" xfId="13" applyFont="1" applyBorder="1" applyAlignment="1">
      <alignment horizontal="center" vertical="center" wrapText="1"/>
    </xf>
    <xf numFmtId="0" fontId="17" fillId="0" borderId="15" xfId="13" applyFont="1" applyBorder="1" applyAlignment="1">
      <alignment vertical="center" wrapText="1"/>
    </xf>
    <xf numFmtId="0" fontId="17" fillId="0" borderId="15" xfId="13" applyFont="1" applyBorder="1" applyAlignment="1">
      <alignment horizontal="center" vertical="center" wrapText="1"/>
    </xf>
    <xf numFmtId="4" fontId="17" fillId="0" borderId="16" xfId="13" applyNumberFormat="1" applyFont="1" applyBorder="1" applyAlignment="1">
      <alignment horizontal="center" vertical="center" wrapText="1"/>
    </xf>
    <xf numFmtId="4" fontId="17" fillId="0" borderId="12" xfId="13" applyNumberFormat="1" applyFont="1" applyBorder="1" applyAlignment="1">
      <alignment horizontal="center" vertical="center" wrapText="1"/>
    </xf>
    <xf numFmtId="0" fontId="17" fillId="0" borderId="13" xfId="13" applyFont="1" applyBorder="1" applyAlignment="1">
      <alignment vertical="top" wrapText="1"/>
    </xf>
    <xf numFmtId="4" fontId="17" fillId="0" borderId="9" xfId="13" applyNumberFormat="1" applyFont="1" applyBorder="1" applyAlignment="1">
      <alignment horizontal="center" vertical="center" wrapText="1"/>
    </xf>
    <xf numFmtId="4" fontId="17" fillId="0" borderId="13" xfId="13" applyNumberFormat="1" applyFont="1" applyBorder="1" applyAlignment="1">
      <alignment horizontal="center" vertical="center" wrapText="1"/>
    </xf>
    <xf numFmtId="0" fontId="17" fillId="0" borderId="14" xfId="13" applyFont="1" applyBorder="1" applyAlignment="1">
      <alignment horizontal="center" vertical="top" wrapText="1"/>
    </xf>
    <xf numFmtId="4" fontId="17" fillId="0" borderId="3" xfId="13" applyNumberFormat="1" applyFont="1" applyBorder="1" applyAlignment="1">
      <alignment horizontal="center" vertical="top" wrapText="1"/>
    </xf>
    <xf numFmtId="4" fontId="17" fillId="0" borderId="14" xfId="13" applyNumberFormat="1" applyFont="1" applyBorder="1" applyAlignment="1">
      <alignment horizontal="center" vertical="top" wrapText="1"/>
    </xf>
    <xf numFmtId="4" fontId="19" fillId="0" borderId="14" xfId="13" applyNumberFormat="1" applyFont="1" applyBorder="1" applyAlignment="1">
      <alignment horizontal="center" vertical="top" wrapText="1"/>
    </xf>
    <xf numFmtId="0" fontId="17" fillId="0" borderId="12" xfId="13" applyFont="1" applyBorder="1" applyAlignment="1">
      <alignment horizontal="center" vertical="top" wrapText="1"/>
    </xf>
    <xf numFmtId="0" fontId="17" fillId="0" borderId="11" xfId="13" applyFont="1" applyBorder="1" applyAlignment="1">
      <alignment vertical="top" wrapText="1"/>
    </xf>
    <xf numFmtId="0" fontId="17" fillId="0" borderId="11" xfId="13" applyFont="1" applyBorder="1" applyAlignment="1">
      <alignment horizontal="center" vertical="top" wrapText="1"/>
    </xf>
    <xf numFmtId="0" fontId="17" fillId="0" borderId="7" xfId="13" applyFont="1" applyBorder="1" applyAlignment="1">
      <alignment horizontal="center" vertical="top" wrapText="1"/>
    </xf>
    <xf numFmtId="0" fontId="18" fillId="0" borderId="15" xfId="13" applyFont="1" applyBorder="1" applyAlignment="1">
      <alignment vertical="top" wrapText="1"/>
    </xf>
    <xf numFmtId="0" fontId="18" fillId="0" borderId="7" xfId="13" applyFont="1" applyBorder="1" applyAlignment="1">
      <alignment horizontal="center" vertical="top" wrapText="1"/>
    </xf>
    <xf numFmtId="4" fontId="18" fillId="0" borderId="7" xfId="13" applyNumberFormat="1" applyFont="1" applyBorder="1" applyAlignment="1">
      <alignment horizontal="center" vertical="top" wrapText="1"/>
    </xf>
    <xf numFmtId="0" fontId="17" fillId="0" borderId="4" xfId="13" applyFont="1" applyBorder="1" applyAlignment="1">
      <alignment horizontal="center" vertical="top" wrapText="1"/>
    </xf>
    <xf numFmtId="0" fontId="18" fillId="0" borderId="17" xfId="13" applyFont="1" applyBorder="1" applyAlignment="1">
      <alignment vertical="top" wrapText="1"/>
    </xf>
    <xf numFmtId="0" fontId="18" fillId="0" borderId="17" xfId="13" applyFont="1" applyBorder="1" applyAlignment="1">
      <alignment horizontal="center" vertical="top" wrapText="1"/>
    </xf>
    <xf numFmtId="4" fontId="20" fillId="0" borderId="17" xfId="13" applyNumberFormat="1" applyFont="1" applyBorder="1" applyAlignment="1">
      <alignment horizontal="center" vertical="top" wrapText="1"/>
    </xf>
    <xf numFmtId="0" fontId="17" fillId="0" borderId="5" xfId="13" applyFont="1" applyBorder="1" applyAlignment="1">
      <alignment horizontal="center" vertical="top" wrapText="1"/>
    </xf>
    <xf numFmtId="0" fontId="17" fillId="0" borderId="18" xfId="13" applyFont="1" applyBorder="1" applyAlignment="1">
      <alignment vertical="top" wrapText="1"/>
    </xf>
    <xf numFmtId="0" fontId="17" fillId="0" borderId="18" xfId="13" applyFont="1" applyBorder="1" applyAlignment="1">
      <alignment horizontal="center" vertical="top" wrapText="1"/>
    </xf>
    <xf numFmtId="165" fontId="17" fillId="0" borderId="18" xfId="12" applyNumberFormat="1" applyFont="1" applyFill="1" applyBorder="1" applyAlignment="1">
      <alignment horizontal="center" vertical="top" wrapText="1"/>
    </xf>
    <xf numFmtId="4" fontId="17" fillId="0" borderId="18" xfId="14" applyNumberFormat="1" applyFont="1" applyFill="1" applyBorder="1" applyAlignment="1">
      <alignment horizontal="center" vertical="top" wrapText="1"/>
    </xf>
    <xf numFmtId="0" fontId="17" fillId="0" borderId="15" xfId="13" applyFont="1" applyBorder="1" applyAlignment="1">
      <alignment vertical="top" wrapText="1"/>
    </xf>
    <xf numFmtId="0" fontId="17" fillId="0" borderId="15" xfId="13" applyFont="1" applyBorder="1" applyAlignment="1">
      <alignment horizontal="center" vertical="top" wrapText="1"/>
    </xf>
    <xf numFmtId="4" fontId="19" fillId="0" borderId="17" xfId="13" applyNumberFormat="1" applyFont="1" applyBorder="1" applyAlignment="1">
      <alignment horizontal="center" vertical="center" wrapText="1"/>
    </xf>
    <xf numFmtId="4" fontId="19" fillId="0" borderId="1" xfId="13" applyNumberFormat="1" applyFont="1" applyBorder="1" applyAlignment="1">
      <alignment horizontal="center" vertical="center" wrapText="1"/>
    </xf>
    <xf numFmtId="4" fontId="19" fillId="0" borderId="10" xfId="13" applyNumberFormat="1" applyFont="1" applyBorder="1" applyAlignment="1">
      <alignment horizontal="center" vertical="center" wrapText="1"/>
    </xf>
    <xf numFmtId="0" fontId="17" fillId="0" borderId="12" xfId="13" applyFont="1" applyBorder="1" applyAlignment="1">
      <alignment horizontal="center" vertical="center" wrapText="1"/>
    </xf>
    <xf numFmtId="0" fontId="17" fillId="0" borderId="11" xfId="13" applyFont="1" applyBorder="1" applyAlignment="1">
      <alignment vertical="center" wrapText="1"/>
    </xf>
    <xf numFmtId="0" fontId="17" fillId="0" borderId="11" xfId="13" applyFont="1" applyBorder="1" applyAlignment="1">
      <alignment horizontal="center" vertical="center" wrapText="1"/>
    </xf>
    <xf numFmtId="0" fontId="17" fillId="0" borderId="1" xfId="13" applyFont="1" applyBorder="1" applyAlignment="1">
      <alignment horizontal="center" vertical="top" wrapText="1"/>
    </xf>
    <xf numFmtId="0" fontId="18" fillId="0" borderId="10" xfId="13" applyFont="1" applyBorder="1" applyAlignment="1">
      <alignment vertical="top" wrapText="1"/>
    </xf>
    <xf numFmtId="0" fontId="18" fillId="0" borderId="10" xfId="13" applyFont="1" applyBorder="1" applyAlignment="1">
      <alignment horizontal="center" vertical="center" wrapText="1"/>
    </xf>
    <xf numFmtId="4" fontId="18" fillId="0" borderId="10" xfId="13" applyNumberFormat="1" applyFont="1" applyBorder="1" applyAlignment="1">
      <alignment horizontal="center" vertical="center" wrapText="1"/>
    </xf>
    <xf numFmtId="0" fontId="17" fillId="0" borderId="2" xfId="13" applyFont="1" applyBorder="1" applyAlignment="1">
      <alignment horizontal="center" vertical="top" wrapText="1"/>
    </xf>
    <xf numFmtId="0" fontId="17" fillId="0" borderId="19" xfId="13" applyFont="1" applyBorder="1" applyAlignment="1">
      <alignment vertical="top" wrapText="1"/>
    </xf>
    <xf numFmtId="0" fontId="17" fillId="0" borderId="19" xfId="13" applyFont="1" applyBorder="1" applyAlignment="1">
      <alignment horizontal="center" vertical="center" wrapText="1"/>
    </xf>
    <xf numFmtId="4" fontId="19" fillId="0" borderId="19" xfId="5" applyNumberFormat="1" applyFont="1" applyBorder="1" applyAlignment="1">
      <alignment horizontal="center" vertical="center" wrapText="1"/>
    </xf>
    <xf numFmtId="0" fontId="17" fillId="2" borderId="20" xfId="13" applyFont="1" applyFill="1" applyBorder="1" applyAlignment="1">
      <alignment horizontal="center" vertical="top" wrapText="1"/>
    </xf>
    <xf numFmtId="0" fontId="17" fillId="2" borderId="21" xfId="13" applyFont="1" applyFill="1" applyBorder="1" applyAlignment="1">
      <alignment vertical="top" wrapText="1"/>
    </xf>
    <xf numFmtId="167" fontId="21" fillId="2" borderId="21" xfId="13" applyNumberFormat="1" applyFont="1" applyFill="1" applyBorder="1" applyAlignment="1">
      <alignment horizontal="center" vertical="top" wrapText="1"/>
    </xf>
    <xf numFmtId="4" fontId="19" fillId="0" borderId="14" xfId="5" applyNumberFormat="1" applyFont="1" applyBorder="1" applyAlignment="1">
      <alignment horizontal="center" vertical="top" wrapText="1"/>
    </xf>
    <xf numFmtId="4" fontId="17" fillId="2" borderId="21" xfId="13" applyNumberFormat="1" applyFont="1" applyFill="1" applyBorder="1" applyAlignment="1">
      <alignment horizontal="center" vertical="top" wrapText="1"/>
    </xf>
    <xf numFmtId="0" fontId="17" fillId="0" borderId="22" xfId="13" applyFont="1" applyBorder="1" applyAlignment="1">
      <alignment horizontal="center" vertical="top" wrapText="1"/>
    </xf>
    <xf numFmtId="0" fontId="17" fillId="0" borderId="23" xfId="13" applyFont="1" applyBorder="1" applyAlignment="1">
      <alignment vertical="top" wrapText="1"/>
    </xf>
    <xf numFmtId="10" fontId="21" fillId="0" borderId="22" xfId="14" applyNumberFormat="1" applyFont="1" applyBorder="1" applyAlignment="1">
      <alignment horizontal="center" vertical="top" wrapText="1"/>
    </xf>
    <xf numFmtId="4" fontId="17" fillId="0" borderId="22" xfId="14" applyNumberFormat="1" applyFont="1" applyBorder="1" applyAlignment="1">
      <alignment horizontal="center" vertical="top" wrapText="1"/>
    </xf>
    <xf numFmtId="4" fontId="17" fillId="0" borderId="15" xfId="14" applyNumberFormat="1" applyFont="1" applyBorder="1" applyAlignment="1">
      <alignment horizontal="center" vertical="top" wrapText="1"/>
    </xf>
    <xf numFmtId="4" fontId="17" fillId="0" borderId="3" xfId="14" applyNumberFormat="1" applyFont="1" applyBorder="1" applyAlignment="1">
      <alignment horizontal="center" vertical="top" wrapText="1"/>
    </xf>
    <xf numFmtId="4" fontId="17" fillId="0" borderId="14" xfId="14" applyNumberFormat="1" applyFont="1" applyBorder="1" applyAlignment="1">
      <alignment horizontal="center" vertical="top" wrapText="1"/>
    </xf>
    <xf numFmtId="0" fontId="17" fillId="2" borderId="24" xfId="13" applyFont="1" applyFill="1" applyBorder="1" applyAlignment="1">
      <alignment horizontal="center" vertical="top" wrapText="1"/>
    </xf>
    <xf numFmtId="0" fontId="17" fillId="2" borderId="25" xfId="13" applyFont="1" applyFill="1" applyBorder="1" applyAlignment="1">
      <alignment vertical="top" wrapText="1"/>
    </xf>
    <xf numFmtId="167" fontId="21" fillId="2" borderId="25" xfId="13" applyNumberFormat="1" applyFont="1" applyFill="1" applyBorder="1" applyAlignment="1">
      <alignment horizontal="center" vertical="top" wrapText="1"/>
    </xf>
    <xf numFmtId="4" fontId="19" fillId="0" borderId="25" xfId="5" applyNumberFormat="1" applyFont="1" applyBorder="1" applyAlignment="1">
      <alignment horizontal="center" vertical="top" wrapText="1"/>
    </xf>
    <xf numFmtId="4" fontId="17" fillId="2" borderId="25" xfId="13" applyNumberFormat="1" applyFont="1" applyFill="1" applyBorder="1" applyAlignment="1">
      <alignment horizontal="center" vertical="top" wrapText="1"/>
    </xf>
    <xf numFmtId="10" fontId="21" fillId="0" borderId="3" xfId="14" applyNumberFormat="1" applyFont="1" applyBorder="1" applyAlignment="1">
      <alignment horizontal="center" vertical="top" wrapText="1"/>
    </xf>
    <xf numFmtId="4" fontId="19" fillId="0" borderId="19" xfId="5" applyNumberFormat="1" applyFont="1" applyBorder="1" applyAlignment="1">
      <alignment horizontal="center" vertical="top" wrapText="1"/>
    </xf>
    <xf numFmtId="0" fontId="17" fillId="0" borderId="24" xfId="13" applyFont="1" applyBorder="1" applyAlignment="1">
      <alignment horizontal="center" vertical="top" wrapText="1"/>
    </xf>
    <xf numFmtId="0" fontId="17" fillId="0" borderId="25" xfId="13" applyFont="1" applyBorder="1" applyAlignment="1">
      <alignment vertical="top" wrapText="1"/>
    </xf>
    <xf numFmtId="0" fontId="17" fillId="0" borderId="25" xfId="13" applyFont="1" applyBorder="1" applyAlignment="1">
      <alignment horizontal="center" vertical="top" wrapText="1"/>
    </xf>
    <xf numFmtId="4" fontId="19" fillId="0" borderId="25" xfId="5" applyNumberFormat="1" applyFont="1" applyBorder="1" applyAlignment="1">
      <alignment horizontal="center" vertical="center" wrapText="1"/>
    </xf>
    <xf numFmtId="4" fontId="17" fillId="0" borderId="25" xfId="13" applyNumberFormat="1" applyFont="1" applyBorder="1" applyAlignment="1">
      <alignment horizontal="center" vertical="center" wrapText="1"/>
    </xf>
    <xf numFmtId="0" fontId="18" fillId="0" borderId="1" xfId="13" applyFont="1" applyBorder="1" applyAlignment="1">
      <alignment horizontal="center" vertical="top" wrapText="1"/>
    </xf>
    <xf numFmtId="0" fontId="17" fillId="0" borderId="10" xfId="13" applyFont="1" applyBorder="1" applyAlignment="1">
      <alignment horizontal="center" vertical="center" wrapText="1"/>
    </xf>
    <xf numFmtId="4" fontId="20" fillId="0" borderId="10" xfId="13" applyNumberFormat="1" applyFont="1" applyBorder="1" applyAlignment="1">
      <alignment horizontal="center" vertical="center" wrapText="1"/>
    </xf>
    <xf numFmtId="167" fontId="21" fillId="0" borderId="19" xfId="13" applyNumberFormat="1" applyFont="1" applyBorder="1" applyAlignment="1">
      <alignment horizontal="center" vertical="top" wrapText="1"/>
    </xf>
    <xf numFmtId="4" fontId="19" fillId="0" borderId="19" xfId="13" applyNumberFormat="1" applyFont="1" applyBorder="1" applyAlignment="1">
      <alignment horizontal="center" vertical="top" wrapText="1"/>
    </xf>
    <xf numFmtId="4" fontId="17" fillId="0" borderId="19" xfId="13" applyNumberFormat="1" applyFont="1" applyBorder="1" applyAlignment="1">
      <alignment horizontal="center" vertical="top" wrapText="1"/>
    </xf>
    <xf numFmtId="10" fontId="21" fillId="0" borderId="2" xfId="14" applyNumberFormat="1" applyFont="1" applyFill="1" applyBorder="1" applyAlignment="1">
      <alignment horizontal="center" vertical="top" wrapText="1"/>
    </xf>
    <xf numFmtId="4" fontId="19" fillId="0" borderId="2" xfId="14" applyNumberFormat="1" applyFont="1" applyFill="1" applyBorder="1" applyAlignment="1">
      <alignment horizontal="center" vertical="top" wrapText="1"/>
    </xf>
    <xf numFmtId="4" fontId="17" fillId="0" borderId="2" xfId="14" applyNumberFormat="1" applyFont="1" applyFill="1" applyBorder="1" applyAlignment="1">
      <alignment horizontal="center" vertical="top" wrapText="1"/>
    </xf>
    <xf numFmtId="4" fontId="19" fillId="0" borderId="15" xfId="14" applyNumberFormat="1" applyFont="1" applyFill="1" applyBorder="1" applyAlignment="1">
      <alignment horizontal="center" vertical="top" wrapText="1"/>
    </xf>
    <xf numFmtId="4" fontId="17" fillId="0" borderId="15" xfId="14" applyNumberFormat="1" applyFont="1" applyFill="1" applyBorder="1" applyAlignment="1">
      <alignment horizontal="center" vertical="top" wrapText="1"/>
    </xf>
    <xf numFmtId="4" fontId="19" fillId="0" borderId="14" xfId="14" applyNumberFormat="1" applyFont="1" applyFill="1" applyBorder="1" applyAlignment="1">
      <alignment horizontal="center" vertical="top" wrapText="1"/>
    </xf>
    <xf numFmtId="4" fontId="17" fillId="0" borderId="14" xfId="14" applyNumberFormat="1" applyFont="1" applyFill="1" applyBorder="1" applyAlignment="1">
      <alignment horizontal="center" vertical="top" wrapText="1"/>
    </xf>
    <xf numFmtId="167" fontId="21" fillId="0" borderId="25" xfId="13" applyNumberFormat="1" applyFont="1" applyBorder="1" applyAlignment="1">
      <alignment horizontal="center" vertical="top" wrapText="1"/>
    </xf>
    <xf numFmtId="4" fontId="19" fillId="0" borderId="25" xfId="13" applyNumberFormat="1" applyFont="1" applyBorder="1" applyAlignment="1">
      <alignment horizontal="center" vertical="top" wrapText="1"/>
    </xf>
    <xf numFmtId="4" fontId="17" fillId="0" borderId="25" xfId="13" applyNumberFormat="1" applyFont="1" applyBorder="1" applyAlignment="1">
      <alignment horizontal="center" vertical="top" wrapText="1"/>
    </xf>
    <xf numFmtId="10" fontId="21" fillId="0" borderId="3" xfId="14" applyNumberFormat="1" applyFont="1" applyFill="1" applyBorder="1" applyAlignment="1">
      <alignment horizontal="center" vertical="top" wrapText="1"/>
    </xf>
    <xf numFmtId="4" fontId="19" fillId="0" borderId="3" xfId="14" applyNumberFormat="1" applyFont="1" applyFill="1" applyBorder="1" applyAlignment="1">
      <alignment horizontal="center" vertical="top" wrapText="1"/>
    </xf>
    <xf numFmtId="4" fontId="17" fillId="0" borderId="3" xfId="14" applyNumberFormat="1" applyFont="1" applyFill="1" applyBorder="1" applyAlignment="1">
      <alignment horizontal="center" vertical="top" wrapText="1"/>
    </xf>
    <xf numFmtId="10" fontId="17" fillId="0" borderId="3" xfId="14" applyNumberFormat="1" applyFont="1" applyFill="1" applyBorder="1" applyAlignment="1">
      <alignment horizontal="center" vertical="top" wrapText="1"/>
    </xf>
    <xf numFmtId="4" fontId="18" fillId="0" borderId="14" xfId="13" applyNumberFormat="1" applyFont="1" applyBorder="1" applyAlignment="1">
      <alignment horizontal="center" vertical="center" wrapText="1"/>
    </xf>
    <xf numFmtId="4" fontId="17" fillId="0" borderId="15" xfId="14" applyNumberFormat="1" applyFont="1" applyFill="1" applyBorder="1" applyAlignment="1">
      <alignment horizontal="center" vertical="center" wrapText="1"/>
    </xf>
    <xf numFmtId="4" fontId="17" fillId="0" borderId="14" xfId="14" applyNumberFormat="1" applyFont="1" applyFill="1" applyBorder="1" applyAlignment="1">
      <alignment horizontal="center" vertical="center" wrapText="1"/>
    </xf>
    <xf numFmtId="166" fontId="17" fillId="0" borderId="15" xfId="14" applyNumberFormat="1" applyFont="1" applyFill="1" applyBorder="1" applyAlignment="1">
      <alignment horizontal="center" vertical="top" wrapText="1"/>
    </xf>
    <xf numFmtId="167" fontId="21" fillId="0" borderId="14" xfId="13" applyNumberFormat="1" applyFont="1" applyBorder="1" applyAlignment="1">
      <alignment horizontal="center" vertical="top" wrapText="1"/>
    </xf>
    <xf numFmtId="10" fontId="17" fillId="0" borderId="2" xfId="14" applyNumberFormat="1" applyFont="1" applyFill="1" applyBorder="1" applyAlignment="1">
      <alignment horizontal="center" vertical="top" wrapText="1"/>
    </xf>
    <xf numFmtId="0" fontId="18" fillId="0" borderId="14" xfId="13" applyFont="1" applyBorder="1" applyAlignment="1">
      <alignment horizontal="center" vertical="center" wrapText="1"/>
    </xf>
    <xf numFmtId="166" fontId="18" fillId="0" borderId="14" xfId="13" applyNumberFormat="1" applyFont="1" applyBorder="1" applyAlignment="1">
      <alignment horizontal="center" vertical="center" wrapText="1"/>
    </xf>
    <xf numFmtId="166" fontId="19" fillId="0" borderId="25" xfId="13" applyNumberFormat="1" applyFont="1" applyBorder="1" applyAlignment="1">
      <alignment horizontal="center" vertical="top" wrapText="1"/>
    </xf>
    <xf numFmtId="0" fontId="18" fillId="0" borderId="4" xfId="13" applyFont="1" applyBorder="1" applyAlignment="1">
      <alignment horizontal="center" vertical="top" wrapText="1"/>
    </xf>
    <xf numFmtId="167" fontId="23" fillId="0" borderId="17" xfId="13" applyNumberFormat="1" applyFont="1" applyBorder="1" applyAlignment="1">
      <alignment horizontal="center" vertical="center" wrapText="1"/>
    </xf>
    <xf numFmtId="2" fontId="18" fillId="0" borderId="4" xfId="13" applyNumberFormat="1" applyFont="1" applyBorder="1" applyAlignment="1">
      <alignment horizontal="center" vertical="center" wrapText="1"/>
    </xf>
    <xf numFmtId="2" fontId="18" fillId="0" borderId="17" xfId="13" applyNumberFormat="1" applyFont="1" applyBorder="1" applyAlignment="1">
      <alignment horizontal="center" vertical="center" wrapText="1"/>
    </xf>
    <xf numFmtId="2" fontId="17" fillId="0" borderId="14" xfId="14" applyNumberFormat="1" applyFont="1" applyFill="1" applyBorder="1" applyAlignment="1">
      <alignment horizontal="center" vertical="top" wrapText="1"/>
    </xf>
    <xf numFmtId="2" fontId="17" fillId="0" borderId="3" xfId="14" applyNumberFormat="1" applyFont="1" applyFill="1" applyBorder="1" applyAlignment="1">
      <alignment horizontal="center" vertical="top" wrapText="1"/>
    </xf>
    <xf numFmtId="2" fontId="17" fillId="0" borderId="11" xfId="14" applyNumberFormat="1" applyFont="1" applyFill="1" applyBorder="1" applyAlignment="1">
      <alignment horizontal="center" vertical="center" wrapText="1"/>
    </xf>
    <xf numFmtId="0" fontId="17" fillId="0" borderId="17" xfId="13" applyFont="1" applyBorder="1" applyAlignment="1">
      <alignment vertical="top" wrapText="1"/>
    </xf>
    <xf numFmtId="167" fontId="21" fillId="0" borderId="17" xfId="13" applyNumberFormat="1" applyFont="1" applyBorder="1" applyAlignment="1">
      <alignment horizontal="center" vertical="center" wrapText="1"/>
    </xf>
    <xf numFmtId="2" fontId="17" fillId="0" borderId="4" xfId="13" applyNumberFormat="1" applyFont="1" applyBorder="1" applyAlignment="1">
      <alignment horizontal="center" vertical="center" wrapText="1"/>
    </xf>
    <xf numFmtId="2" fontId="17" fillId="0" borderId="17" xfId="13" applyNumberFormat="1" applyFont="1" applyBorder="1" applyAlignment="1">
      <alignment horizontal="center" vertical="center" wrapText="1"/>
    </xf>
    <xf numFmtId="164" fontId="17" fillId="0" borderId="17" xfId="13" applyNumberFormat="1" applyFont="1" applyBorder="1" applyAlignment="1">
      <alignment horizontal="center" vertical="center" wrapText="1"/>
    </xf>
    <xf numFmtId="2" fontId="17" fillId="0" borderId="14" xfId="14" applyNumberFormat="1" applyFont="1" applyFill="1" applyBorder="1" applyAlignment="1">
      <alignment horizontal="center" vertical="center" wrapText="1"/>
    </xf>
    <xf numFmtId="2" fontId="19" fillId="0" borderId="11" xfId="14" applyNumberFormat="1" applyFont="1" applyFill="1" applyBorder="1" applyAlignment="1">
      <alignment horizontal="center" vertical="center" wrapText="1"/>
    </xf>
    <xf numFmtId="0" fontId="11" fillId="0" borderId="0" xfId="16" applyFont="1" applyAlignment="1">
      <alignment horizontal="left" vertical="center" wrapText="1"/>
    </xf>
    <xf numFmtId="0" fontId="11" fillId="0" borderId="0" xfId="17" applyFont="1"/>
    <xf numFmtId="2" fontId="24" fillId="0" borderId="14" xfId="13" applyNumberFormat="1" applyFont="1" applyBorder="1" applyAlignment="1">
      <alignment horizontal="center" vertical="top" wrapText="1"/>
    </xf>
    <xf numFmtId="2" fontId="24" fillId="0" borderId="11" xfId="13" applyNumberFormat="1" applyFont="1" applyBorder="1" applyAlignment="1">
      <alignment horizontal="center" vertical="center" wrapText="1"/>
    </xf>
    <xf numFmtId="166" fontId="25" fillId="0" borderId="14" xfId="15" applyNumberFormat="1" applyFont="1" applyFill="1" applyBorder="1" applyAlignment="1">
      <alignment horizontal="center" vertical="center" wrapText="1"/>
    </xf>
    <xf numFmtId="4" fontId="25" fillId="0" borderId="14" xfId="15" applyNumberFormat="1" applyFont="1" applyFill="1" applyBorder="1" applyAlignment="1">
      <alignment horizontal="center" vertical="center" wrapText="1"/>
    </xf>
    <xf numFmtId="166" fontId="25" fillId="0" borderId="11" xfId="15" applyNumberFormat="1" applyFont="1" applyFill="1" applyBorder="1" applyAlignment="1">
      <alignment horizontal="center" vertical="center" wrapText="1"/>
    </xf>
    <xf numFmtId="2" fontId="24" fillId="0" borderId="11" xfId="14" applyNumberFormat="1" applyFont="1" applyFill="1" applyBorder="1" applyAlignment="1">
      <alignment horizontal="center" vertical="center" wrapText="1"/>
    </xf>
    <xf numFmtId="4" fontId="24" fillId="0" borderId="14" xfId="14" applyNumberFormat="1" applyFont="1" applyFill="1" applyBorder="1" applyAlignment="1">
      <alignment horizontal="center" vertical="top" wrapText="1"/>
    </xf>
    <xf numFmtId="4" fontId="24" fillId="0" borderId="15" xfId="14" applyNumberFormat="1" applyFont="1" applyFill="1" applyBorder="1" applyAlignment="1">
      <alignment horizontal="center" vertical="top" wrapText="1"/>
    </xf>
    <xf numFmtId="4" fontId="26" fillId="0" borderId="3" xfId="14" applyNumberFormat="1" applyFont="1" applyFill="1" applyBorder="1" applyAlignment="1">
      <alignment horizontal="center" vertical="top" wrapText="1"/>
    </xf>
    <xf numFmtId="4" fontId="26" fillId="0" borderId="2" xfId="14" applyNumberFormat="1" applyFont="1" applyFill="1" applyBorder="1" applyAlignment="1">
      <alignment horizontal="center" vertical="top" wrapText="1"/>
    </xf>
    <xf numFmtId="4" fontId="26" fillId="0" borderId="14" xfId="14" applyNumberFormat="1" applyFont="1" applyFill="1" applyBorder="1" applyAlignment="1">
      <alignment horizontal="center" vertical="top" wrapText="1"/>
    </xf>
    <xf numFmtId="4" fontId="26" fillId="0" borderId="14" xfId="14" applyNumberFormat="1" applyFont="1" applyFill="1" applyBorder="1" applyAlignment="1">
      <alignment horizontal="center" vertical="center" wrapText="1"/>
    </xf>
    <xf numFmtId="4" fontId="26" fillId="0" borderId="15" xfId="14" applyNumberFormat="1" applyFont="1" applyFill="1" applyBorder="1" applyAlignment="1">
      <alignment horizontal="center" vertical="center" wrapText="1"/>
    </xf>
    <xf numFmtId="4" fontId="26" fillId="0" borderId="15" xfId="14" applyNumberFormat="1" applyFont="1" applyFill="1" applyBorder="1" applyAlignment="1">
      <alignment horizontal="center" vertical="top" wrapText="1"/>
    </xf>
    <xf numFmtId="4" fontId="26" fillId="0" borderId="25" xfId="13" applyNumberFormat="1" applyFont="1" applyBorder="1" applyAlignment="1">
      <alignment horizontal="center" vertical="center" wrapText="1"/>
    </xf>
    <xf numFmtId="4" fontId="27" fillId="0" borderId="17" xfId="13" applyNumberFormat="1" applyFont="1" applyBorder="1" applyAlignment="1">
      <alignment horizontal="center" vertical="top" wrapText="1"/>
    </xf>
    <xf numFmtId="0" fontId="11" fillId="0" borderId="0" xfId="16" applyFont="1" applyAlignment="1">
      <alignment horizontal="center" vertical="top" wrapText="1"/>
    </xf>
    <xf numFmtId="0" fontId="2" fillId="0" borderId="0" xfId="5" applyFont="1" applyAlignment="1">
      <alignment horizontal="left" vertical="center"/>
    </xf>
    <xf numFmtId="0" fontId="14" fillId="0" borderId="0" xfId="13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1" fillId="0" borderId="0" xfId="16" applyFont="1" applyAlignment="1">
      <alignment horizontal="center" vertical="top" wrapText="1"/>
    </xf>
    <xf numFmtId="0" fontId="11" fillId="0" borderId="0" xfId="16" applyFont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4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top" wrapText="1"/>
    </xf>
    <xf numFmtId="0" fontId="12" fillId="0" borderId="7" xfId="5" applyFont="1" applyBorder="1" applyAlignment="1">
      <alignment horizontal="center" vertical="top" wrapText="1"/>
    </xf>
    <xf numFmtId="0" fontId="12" fillId="0" borderId="12" xfId="5" applyFont="1" applyBorder="1" applyAlignment="1">
      <alignment horizontal="center" vertical="top" wrapText="1"/>
    </xf>
    <xf numFmtId="0" fontId="13" fillId="0" borderId="4" xfId="5" applyFont="1" applyBorder="1" applyAlignment="1">
      <alignment horizontal="center" vertical="top" wrapText="1"/>
    </xf>
    <xf numFmtId="0" fontId="12" fillId="0" borderId="6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13" applyFont="1" applyBorder="1" applyAlignment="1">
      <alignment horizontal="center" vertical="top" wrapText="1"/>
    </xf>
    <xf numFmtId="0" fontId="17" fillId="0" borderId="0" xfId="13" applyFont="1" applyBorder="1" applyAlignment="1">
      <alignment vertical="top" wrapText="1"/>
    </xf>
    <xf numFmtId="0" fontId="17" fillId="0" borderId="0" xfId="13" applyFont="1" applyBorder="1" applyAlignment="1">
      <alignment horizontal="center" vertical="center" wrapText="1"/>
    </xf>
    <xf numFmtId="4" fontId="19" fillId="0" borderId="0" xfId="13" applyNumberFormat="1" applyFont="1" applyBorder="1" applyAlignment="1">
      <alignment horizontal="center" vertical="center" wrapText="1"/>
    </xf>
    <xf numFmtId="0" fontId="13" fillId="0" borderId="0" xfId="0" applyFont="1" applyBorder="1"/>
    <xf numFmtId="0" fontId="17" fillId="0" borderId="1" xfId="13" applyFont="1" applyBorder="1" applyAlignment="1">
      <alignment horizontal="center" vertical="center" wrapText="1"/>
    </xf>
    <xf numFmtId="0" fontId="17" fillId="0" borderId="10" xfId="13" applyFont="1" applyBorder="1" applyAlignment="1">
      <alignment vertical="center" wrapText="1"/>
    </xf>
    <xf numFmtId="4" fontId="17" fillId="0" borderId="10" xfId="14" applyNumberFormat="1" applyFont="1" applyFill="1" applyBorder="1" applyAlignment="1">
      <alignment horizontal="center" vertical="center" wrapText="1"/>
    </xf>
    <xf numFmtId="0" fontId="17" fillId="0" borderId="10" xfId="13" applyFont="1" applyBorder="1" applyAlignment="1">
      <alignment vertical="top" wrapText="1"/>
    </xf>
    <xf numFmtId="3" fontId="2" fillId="0" borderId="0" xfId="13" applyNumberFormat="1" applyFont="1" applyBorder="1" applyAlignment="1">
      <alignment horizontal="center" vertical="center" wrapText="1"/>
    </xf>
    <xf numFmtId="4" fontId="17" fillId="0" borderId="0" xfId="14" applyNumberFormat="1" applyFont="1" applyFill="1" applyBorder="1" applyAlignment="1">
      <alignment horizontal="center" vertical="center" wrapText="1"/>
    </xf>
    <xf numFmtId="4" fontId="26" fillId="0" borderId="0" xfId="14" applyNumberFormat="1" applyFont="1" applyFill="1" applyBorder="1" applyAlignment="1">
      <alignment horizontal="center" vertical="center" wrapText="1"/>
    </xf>
    <xf numFmtId="0" fontId="17" fillId="0" borderId="10" xfId="13" applyFont="1" applyBorder="1" applyAlignment="1">
      <alignment horizontal="center" vertical="top" wrapText="1"/>
    </xf>
    <xf numFmtId="4" fontId="26" fillId="0" borderId="10" xfId="14" applyNumberFormat="1" applyFont="1" applyFill="1" applyBorder="1" applyAlignment="1">
      <alignment horizontal="center" vertical="center" wrapText="1"/>
    </xf>
    <xf numFmtId="167" fontId="21" fillId="0" borderId="10" xfId="13" applyNumberFormat="1" applyFont="1" applyBorder="1" applyAlignment="1">
      <alignment horizontal="center" vertical="top" wrapText="1"/>
    </xf>
    <xf numFmtId="4" fontId="17" fillId="0" borderId="10" xfId="13" applyNumberFormat="1" applyFont="1" applyBorder="1" applyAlignment="1">
      <alignment horizontal="center" vertical="top" wrapText="1"/>
    </xf>
    <xf numFmtId="3" fontId="11" fillId="0" borderId="0" xfId="14" applyNumberFormat="1" applyFont="1" applyFill="1" applyBorder="1" applyAlignment="1">
      <alignment horizontal="center" vertical="center" wrapText="1"/>
    </xf>
    <xf numFmtId="2" fontId="24" fillId="0" borderId="25" xfId="13" applyNumberFormat="1" applyFont="1" applyBorder="1" applyAlignment="1">
      <alignment horizontal="center" vertical="top" wrapText="1"/>
    </xf>
    <xf numFmtId="2" fontId="17" fillId="0" borderId="25" xfId="14" applyNumberFormat="1" applyFont="1" applyFill="1" applyBorder="1" applyAlignment="1">
      <alignment horizontal="center" vertical="top" wrapText="1"/>
    </xf>
    <xf numFmtId="2" fontId="24" fillId="0" borderId="0" xfId="14" applyNumberFormat="1" applyFont="1" applyFill="1" applyBorder="1" applyAlignment="1">
      <alignment horizontal="center" vertical="top" wrapText="1"/>
    </xf>
    <xf numFmtId="2" fontId="19" fillId="0" borderId="0" xfId="14" applyNumberFormat="1" applyFont="1" applyFill="1" applyBorder="1" applyAlignment="1">
      <alignment horizontal="center" vertical="top" wrapText="1"/>
    </xf>
    <xf numFmtId="2" fontId="24" fillId="0" borderId="0" xfId="13" applyNumberFormat="1" applyFont="1" applyBorder="1" applyAlignment="1">
      <alignment horizontal="center" vertical="top" wrapText="1"/>
    </xf>
    <xf numFmtId="2" fontId="17" fillId="0" borderId="0" xfId="14" applyNumberFormat="1" applyFont="1" applyFill="1" applyBorder="1" applyAlignment="1">
      <alignment horizontal="center" vertical="top" wrapText="1"/>
    </xf>
    <xf numFmtId="2" fontId="24" fillId="0" borderId="25" xfId="14" applyNumberFormat="1" applyFont="1" applyFill="1" applyBorder="1" applyAlignment="1">
      <alignment horizontal="center" vertical="top" wrapText="1"/>
    </xf>
    <xf numFmtId="2" fontId="19" fillId="0" borderId="25" xfId="14" applyNumberFormat="1" applyFont="1" applyFill="1" applyBorder="1" applyAlignment="1">
      <alignment horizontal="center" vertical="top" wrapText="1"/>
    </xf>
    <xf numFmtId="2" fontId="24" fillId="0" borderId="1" xfId="14" applyNumberFormat="1" applyFont="1" applyFill="1" applyBorder="1" applyAlignment="1">
      <alignment horizontal="center" vertical="top" wrapText="1"/>
    </xf>
    <xf numFmtId="2" fontId="19" fillId="0" borderId="1" xfId="14" applyNumberFormat="1" applyFont="1" applyFill="1" applyBorder="1" applyAlignment="1">
      <alignment horizontal="center" vertical="top" wrapText="1"/>
    </xf>
    <xf numFmtId="2" fontId="24" fillId="0" borderId="10" xfId="13" applyNumberFormat="1" applyFont="1" applyBorder="1" applyAlignment="1">
      <alignment horizontal="center" vertical="top" wrapText="1"/>
    </xf>
    <xf numFmtId="2" fontId="17" fillId="0" borderId="10" xfId="14" applyNumberFormat="1" applyFont="1" applyFill="1" applyBorder="1" applyAlignment="1">
      <alignment horizontal="center" vertical="top" wrapText="1"/>
    </xf>
    <xf numFmtId="2" fontId="24" fillId="0" borderId="10" xfId="14" applyNumberFormat="1" applyFont="1" applyFill="1" applyBorder="1" applyAlignment="1">
      <alignment horizontal="center" vertical="top" wrapText="1"/>
    </xf>
    <xf numFmtId="2" fontId="19" fillId="0" borderId="10" xfId="14" applyNumberFormat="1" applyFont="1" applyFill="1" applyBorder="1" applyAlignment="1">
      <alignment horizontal="center" vertical="top" wrapText="1"/>
    </xf>
    <xf numFmtId="0" fontId="28" fillId="0" borderId="0" xfId="0" applyFont="1"/>
    <xf numFmtId="1" fontId="2" fillId="0" borderId="0" xfId="13" applyNumberFormat="1" applyFont="1" applyBorder="1" applyAlignment="1">
      <alignment horizontal="center" vertical="top" wrapText="1"/>
    </xf>
  </cellXfs>
  <cellStyles count="18">
    <cellStyle name="Excel Built-in Excel Built-in Explanatory Text" xfId="1" xr:uid="{00000000-0005-0000-0000-000000000000}"/>
    <cellStyle name="Excel Built-in Normal" xfId="2" xr:uid="{00000000-0005-0000-0000-000001000000}"/>
    <cellStyle name="Відсотковий" xfId="12" builtinId="5"/>
    <cellStyle name="Звичайний" xfId="0" builtinId="0"/>
    <cellStyle name="Звичайний 3" xfId="17" xr:uid="{9C730A85-54E9-4D0B-8C87-9E9802C560CB}"/>
    <cellStyle name="Обычный 11" xfId="13" xr:uid="{702EEB03-7853-4C46-8F76-5B1E977DCA23}"/>
    <cellStyle name="Обычный 2" xfId="3" xr:uid="{00000000-0005-0000-0000-000003000000}"/>
    <cellStyle name="Обычный 2 2" xfId="4" xr:uid="{00000000-0005-0000-0000-000004000000}"/>
    <cellStyle name="Обычный 2 3" xfId="5" xr:uid="{00000000-0005-0000-0000-000005000000}"/>
    <cellStyle name="Обычный 3" xfId="6" xr:uid="{00000000-0005-0000-0000-000006000000}"/>
    <cellStyle name="Обычный 3 2" xfId="7" xr:uid="{00000000-0005-0000-0000-000007000000}"/>
    <cellStyle name="Обычный 4" xfId="8" xr:uid="{00000000-0005-0000-0000-000008000000}"/>
    <cellStyle name="Обычный 4 2" xfId="16" xr:uid="{16EFE257-0066-4B8B-B086-1D8A3AFE6B7A}"/>
    <cellStyle name="Процентный 2" xfId="9" xr:uid="{00000000-0005-0000-0000-000009000000}"/>
    <cellStyle name="Процентный 3" xfId="10" xr:uid="{00000000-0005-0000-0000-00000A000000}"/>
    <cellStyle name="Процентный 4" xfId="11" xr:uid="{00000000-0005-0000-0000-00000B000000}"/>
    <cellStyle name="Процентный 7" xfId="15" xr:uid="{12A520D4-8A5E-4786-B0C6-51C1C01D8352}"/>
    <cellStyle name="Процентный 7 2" xfId="14" xr:uid="{94548E95-8526-4526-B0FB-91BDFD985F4C}"/>
  </cellStyles>
  <dxfs count="0"/>
  <tableStyles count="0" defaultTableStyle="TableStyleMedium2" defaultPivotStyle="PivotStyleLight16"/>
  <colors>
    <mruColors>
      <color rgb="FFFD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galter2\Buhgalter\&#1055;&#1060;&#1055;%202018\&#1056;&#1072;&#1089;&#1095;&#1077;&#1090;\&#1055;&#1060;&#1055;2021\&#1056;&#1110;&#1096;&#1077;&#1085;&#1085;&#1103;%202021\&#1064;&#1040;&#1041;&#1051;&#1054;&#1053;%20&#1050;&#1086;&#1088;&#1080;&#1089;&#1085;&#1080;&#1081;%20&#1074;&#1110;&#1076;&#1087;&#1091;&#1089;&#1082;_20.10.2020%20-%20&#1073;&#1077;&#1079;%20&#1060;&#1077;&#1083;&#1082;.&#1042;&#1086;&#1082;&#1079;&#1072;&#1083;.&#1050;&#1110;&#1088;&#1086;&#1074;&#1072;47%20-&#1092;&#1072;&#1082;&#1090;%202020%20-%2029.12.2020%20-%20112%20-%20&#1082;&#1086;&#1087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 змін"/>
      <sheetName val="Відпуск"/>
      <sheetName val="Додаток 5."/>
      <sheetName val="Додаток2 Розг."/>
      <sheetName val="Додатки 2 САО"/>
      <sheetName val="Додаток2 ФТРАНС"/>
      <sheetName val="Зведений баланс"/>
      <sheetName val="Зведений баланс ЦТП"/>
      <sheetName val="Баланс САО"/>
      <sheetName val="Баланс 7 та 8"/>
      <sheetName val="Баланс 7 та 8 ="/>
      <sheetName val="Коеф"/>
      <sheetName val="Баланс Фтранс"/>
      <sheetName val="Аркуш1"/>
      <sheetName val="Корисний м2"/>
      <sheetName val="Q max"/>
      <sheetName val="ФАКТ ГВП Бюджет"/>
      <sheetName val="Факт ГВП населення"/>
      <sheetName val="Додаток 2000 р."/>
      <sheetName val="Послуга М3"/>
      <sheetName val="МЗК"/>
      <sheetName val="Q"/>
      <sheetName val="Qцтп"/>
      <sheetName val="ДСТУ"/>
      <sheetName val="Списки"/>
      <sheetName val="Q max (факт)"/>
      <sheetName val="Q факт 2 та 3"/>
      <sheetName val="МЗК база"/>
      <sheetName val="СНИП82+КТМ"/>
      <sheetName val="t ДСТУ"/>
      <sheetName val="дати ОП МОП"/>
      <sheetName val="2 Корисний дсту"/>
      <sheetName val="Послуга Д2_ реєстр"/>
      <sheetName val="ПОСЛУГА ОП"/>
      <sheetName val=" послуга ГВП 1"/>
      <sheetName val="послуга 2 3"/>
      <sheetName val="Лист1"/>
      <sheetName val="Отчет о совместимости"/>
      <sheetName val="Лист2"/>
    </sheetNames>
    <sheetDataSet>
      <sheetData sheetId="0"/>
      <sheetData sheetId="1"/>
      <sheetData sheetId="2"/>
      <sheetData sheetId="3"/>
      <sheetData sheetId="4"/>
      <sheetData sheetId="5">
        <row r="36">
          <cell r="E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</sheetData>
      <sheetData sheetId="6">
        <row r="830">
          <cell r="E830">
            <v>35629.190000000017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4"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8"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42"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7"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57"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9"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</sheetData>
      <sheetData sheetId="7"/>
      <sheetData sheetId="8"/>
      <sheetData sheetId="9"/>
      <sheetData sheetId="10"/>
      <sheetData sheetId="11"/>
      <sheetData sheetId="12">
        <row r="8"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</sheetData>
      <sheetData sheetId="13"/>
      <sheetData sheetId="14"/>
      <sheetData sheetId="15">
        <row r="315">
          <cell r="M315">
            <v>0</v>
          </cell>
        </row>
        <row r="812">
          <cell r="N812">
            <v>8.104918430851189</v>
          </cell>
        </row>
        <row r="814">
          <cell r="M81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G2" t="str">
            <v>КП "Броваритепловодоенергія"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E854E-3178-4C64-975E-2301205794A6}">
  <sheetPr>
    <pageSetUpPr fitToPage="1"/>
  </sheetPr>
  <dimension ref="A5:R129"/>
  <sheetViews>
    <sheetView tabSelected="1" view="pageBreakPreview" topLeftCell="A107" zoomScale="60" zoomScaleNormal="80" workbookViewId="0">
      <selection activeCell="N127" sqref="N127"/>
    </sheetView>
  </sheetViews>
  <sheetFormatPr defaultColWidth="9.109375" defaultRowHeight="13.8" x14ac:dyDescent="0.25"/>
  <cols>
    <col min="1" max="1" width="11.33203125" style="8" customWidth="1"/>
    <col min="2" max="2" width="47.88671875" style="8" customWidth="1"/>
    <col min="3" max="3" width="11" style="8" customWidth="1"/>
    <col min="4" max="4" width="13.33203125" style="8" customWidth="1"/>
    <col min="5" max="5" width="12.33203125" style="8" customWidth="1"/>
    <col min="6" max="6" width="12.44140625" style="8" customWidth="1"/>
    <col min="7" max="7" width="11" style="8" customWidth="1"/>
    <col min="8" max="8" width="10.6640625" style="8" customWidth="1"/>
    <col min="9" max="9" width="11.33203125" style="8" customWidth="1"/>
    <col min="10" max="10" width="10.44140625" style="8" customWidth="1"/>
    <col min="11" max="15" width="9.109375" style="8"/>
    <col min="16" max="16" width="10.44140625" style="8" customWidth="1"/>
    <col min="17" max="17" width="11.33203125" style="8" customWidth="1"/>
    <col min="18" max="18" width="12.109375" style="8" customWidth="1"/>
    <col min="19" max="16384" width="9.109375" style="8"/>
  </cols>
  <sheetData>
    <row r="5" spans="1:18" ht="21" customHeight="1" x14ac:dyDescent="0.4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55" t="s">
        <v>2</v>
      </c>
      <c r="O5" s="155"/>
      <c r="P5" s="155"/>
      <c r="Q5" s="155"/>
      <c r="R5" s="7"/>
    </row>
    <row r="6" spans="1:18" ht="85.5" customHeight="1" x14ac:dyDescent="0.25">
      <c r="A6" s="2"/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70" t="s">
        <v>3</v>
      </c>
      <c r="O6" s="171"/>
      <c r="P6" s="171"/>
      <c r="Q6" s="171"/>
      <c r="R6" s="7"/>
    </row>
    <row r="7" spans="1:18" ht="18" x14ac:dyDescent="0.25">
      <c r="A7" s="151"/>
      <c r="B7" s="15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52"/>
      <c r="O7" s="153"/>
      <c r="P7" s="153"/>
      <c r="Q7" s="153"/>
      <c r="R7" s="7"/>
    </row>
    <row r="8" spans="1:18" ht="18" hidden="1" x14ac:dyDescent="0.25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9"/>
      <c r="P8" s="9"/>
      <c r="Q8" s="9"/>
      <c r="R8" s="9"/>
    </row>
    <row r="9" spans="1:18" ht="18" hidden="1" x14ac:dyDescent="0.25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9"/>
      <c r="P9" s="9"/>
      <c r="Q9" s="9"/>
      <c r="R9" s="9"/>
    </row>
    <row r="10" spans="1:18" ht="21" hidden="1" x14ac:dyDescent="0.25">
      <c r="A10" s="151"/>
      <c r="B10" s="151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3"/>
      <c r="O10" s="4"/>
      <c r="P10" s="7"/>
      <c r="Q10" s="7"/>
      <c r="R10" s="7"/>
    </row>
    <row r="11" spans="1:18" ht="21" hidden="1" x14ac:dyDescent="0.35">
      <c r="A11" s="5"/>
      <c r="B11" s="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3"/>
      <c r="O11" s="7"/>
      <c r="P11" s="7"/>
      <c r="Q11" s="7"/>
      <c r="R11" s="7"/>
    </row>
    <row r="12" spans="1:18" ht="18" hidden="1" x14ac:dyDescent="0.35">
      <c r="A12" s="5"/>
      <c r="B12" s="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ht="17.399999999999999" x14ac:dyDescent="0.25">
      <c r="A13" s="154" t="s">
        <v>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18" ht="18" x14ac:dyDescent="0.25">
      <c r="A14" s="155" t="s">
        <v>127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</row>
    <row r="15" spans="1:18" ht="18" x14ac:dyDescent="0.25">
      <c r="A15" s="158" t="s">
        <v>89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x14ac:dyDescent="0.25">
      <c r="A16" s="159" t="s">
        <v>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1:18" ht="14.4" thickBot="1" x14ac:dyDescent="0.3">
      <c r="A17" s="1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4.4" thickBot="1" x14ac:dyDescent="0.3">
      <c r="A18" s="160" t="s">
        <v>0</v>
      </c>
      <c r="B18" s="163" t="s">
        <v>6</v>
      </c>
      <c r="C18" s="163" t="s">
        <v>7</v>
      </c>
      <c r="D18" s="166" t="s">
        <v>128</v>
      </c>
      <c r="E18" s="163" t="s">
        <v>129</v>
      </c>
      <c r="F18" s="166" t="s">
        <v>90</v>
      </c>
      <c r="G18" s="167" t="s">
        <v>8</v>
      </c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9"/>
    </row>
    <row r="19" spans="1:18" ht="14.4" thickBot="1" x14ac:dyDescent="0.3">
      <c r="A19" s="161"/>
      <c r="B19" s="164"/>
      <c r="C19" s="164"/>
      <c r="D19" s="164"/>
      <c r="E19" s="164"/>
      <c r="F19" s="164"/>
      <c r="G19" s="11" t="s">
        <v>9</v>
      </c>
      <c r="H19" s="11" t="s">
        <v>10</v>
      </c>
      <c r="I19" s="11" t="s">
        <v>11</v>
      </c>
      <c r="J19" s="11" t="s">
        <v>12</v>
      </c>
      <c r="K19" s="11" t="s">
        <v>13</v>
      </c>
      <c r="L19" s="11" t="s">
        <v>14</v>
      </c>
      <c r="M19" s="11" t="s">
        <v>15</v>
      </c>
      <c r="N19" s="11" t="s">
        <v>16</v>
      </c>
      <c r="O19" s="11" t="s">
        <v>17</v>
      </c>
      <c r="P19" s="11" t="s">
        <v>18</v>
      </c>
      <c r="Q19" s="11" t="s">
        <v>19</v>
      </c>
      <c r="R19" s="11" t="s">
        <v>20</v>
      </c>
    </row>
    <row r="20" spans="1:18" ht="31.5" customHeight="1" thickBot="1" x14ac:dyDescent="0.3">
      <c r="A20" s="162"/>
      <c r="B20" s="165"/>
      <c r="C20" s="165"/>
      <c r="D20" s="165"/>
      <c r="E20" s="165"/>
      <c r="F20" s="165"/>
      <c r="G20" s="11" t="s">
        <v>21</v>
      </c>
      <c r="H20" s="11" t="s">
        <v>21</v>
      </c>
      <c r="I20" s="11" t="s">
        <v>21</v>
      </c>
      <c r="J20" s="11" t="s">
        <v>21</v>
      </c>
      <c r="K20" s="11" t="s">
        <v>21</v>
      </c>
      <c r="L20" s="11" t="s">
        <v>21</v>
      </c>
      <c r="M20" s="11" t="s">
        <v>21</v>
      </c>
      <c r="N20" s="11" t="s">
        <v>21</v>
      </c>
      <c r="O20" s="11" t="s">
        <v>21</v>
      </c>
      <c r="P20" s="11" t="s">
        <v>21</v>
      </c>
      <c r="Q20" s="11" t="s">
        <v>21</v>
      </c>
      <c r="R20" s="11" t="s">
        <v>21</v>
      </c>
    </row>
    <row r="21" spans="1:18" ht="14.4" thickBot="1" x14ac:dyDescent="0.3">
      <c r="A21" s="12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1">
        <v>13</v>
      </c>
      <c r="N21" s="11">
        <v>14</v>
      </c>
      <c r="O21" s="11">
        <v>15</v>
      </c>
      <c r="P21" s="11">
        <v>16</v>
      </c>
      <c r="Q21" s="11">
        <v>17</v>
      </c>
      <c r="R21" s="11">
        <v>18</v>
      </c>
    </row>
    <row r="22" spans="1:18" ht="42" customHeight="1" x14ac:dyDescent="0.25">
      <c r="A22" s="13">
        <v>1</v>
      </c>
      <c r="B22" s="14" t="s">
        <v>22</v>
      </c>
      <c r="C22" s="15" t="s">
        <v>23</v>
      </c>
      <c r="D22" s="16">
        <f>D23+D24</f>
        <v>237486.23</v>
      </c>
      <c r="E22" s="16">
        <f>E23+E24</f>
        <v>195045.54599999997</v>
      </c>
      <c r="F22" s="16">
        <f>F23+F24</f>
        <v>224151.272</v>
      </c>
      <c r="G22" s="16">
        <f>G23+G24</f>
        <v>48431.184999999998</v>
      </c>
      <c r="H22" s="16">
        <f t="shared" ref="H22:R22" si="0">H23+H24</f>
        <v>41228.728999999999</v>
      </c>
      <c r="I22" s="16">
        <f t="shared" si="0"/>
        <v>38310.248</v>
      </c>
      <c r="J22" s="16">
        <f t="shared" si="0"/>
        <v>7284.8109999999997</v>
      </c>
      <c r="K22" s="16">
        <f t="shared" si="0"/>
        <v>0</v>
      </c>
      <c r="L22" s="16">
        <f t="shared" si="0"/>
        <v>0</v>
      </c>
      <c r="M22" s="16">
        <f t="shared" si="0"/>
        <v>0</v>
      </c>
      <c r="N22" s="16">
        <f t="shared" si="0"/>
        <v>0</v>
      </c>
      <c r="O22" s="16">
        <f t="shared" si="0"/>
        <v>0</v>
      </c>
      <c r="P22" s="16">
        <f t="shared" si="0"/>
        <v>7830.8420000000015</v>
      </c>
      <c r="Q22" s="16">
        <f t="shared" si="0"/>
        <v>36074.870999999999</v>
      </c>
      <c r="R22" s="16">
        <f t="shared" si="0"/>
        <v>44990.585999999996</v>
      </c>
    </row>
    <row r="23" spans="1:18" ht="42" customHeight="1" x14ac:dyDescent="0.25">
      <c r="A23" s="17" t="s">
        <v>24</v>
      </c>
      <c r="B23" s="18" t="s">
        <v>25</v>
      </c>
      <c r="C23" s="19" t="s">
        <v>23</v>
      </c>
      <c r="D23" s="20">
        <v>0</v>
      </c>
      <c r="E23" s="20">
        <v>0</v>
      </c>
      <c r="F23" s="20">
        <f>SUM(G23:R23)</f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</row>
    <row r="24" spans="1:18" ht="14.4" thickBot="1" x14ac:dyDescent="0.3">
      <c r="A24" s="21" t="s">
        <v>26</v>
      </c>
      <c r="B24" s="22" t="s">
        <v>27</v>
      </c>
      <c r="C24" s="23" t="s">
        <v>23</v>
      </c>
      <c r="D24" s="24">
        <v>237486.23</v>
      </c>
      <c r="E24" s="24">
        <f>E38+E29</f>
        <v>195045.54599999997</v>
      </c>
      <c r="F24" s="25">
        <f>SUM(G24:R24)</f>
        <v>224151.272</v>
      </c>
      <c r="G24" s="24">
        <f>G29+G56+G57-G31</f>
        <v>48431.184999999998</v>
      </c>
      <c r="H24" s="24">
        <f>H29+H56+H57-H31</f>
        <v>41228.728999999999</v>
      </c>
      <c r="I24" s="24">
        <f>I29+I56+I57-I31</f>
        <v>38310.248</v>
      </c>
      <c r="J24" s="24">
        <f>J29+J56+J57-J31</f>
        <v>7284.8109999999997</v>
      </c>
      <c r="K24" s="24">
        <f>K29+K56+K57-K31</f>
        <v>0</v>
      </c>
      <c r="L24" s="24">
        <f>L29+L56+L57-L31</f>
        <v>0</v>
      </c>
      <c r="M24" s="24">
        <f>M29+M56+M57-M31</f>
        <v>0</v>
      </c>
      <c r="N24" s="24">
        <f>N29+N56+N57-N31</f>
        <v>0</v>
      </c>
      <c r="O24" s="24">
        <f>O29+O56+O57-O31</f>
        <v>0</v>
      </c>
      <c r="P24" s="24">
        <f>P29+P56+P57-P31</f>
        <v>7830.8420000000015</v>
      </c>
      <c r="Q24" s="24">
        <f>Q29+Q56+Q57-Q31</f>
        <v>36074.870999999999</v>
      </c>
      <c r="R24" s="24">
        <f>R29+R56+R57-R31</f>
        <v>44990.585999999996</v>
      </c>
    </row>
    <row r="25" spans="1:18" ht="45" customHeight="1" x14ac:dyDescent="0.25">
      <c r="A25" s="13">
        <v>2</v>
      </c>
      <c r="B25" s="26" t="s">
        <v>28</v>
      </c>
      <c r="C25" s="15" t="s">
        <v>23</v>
      </c>
      <c r="D25" s="27">
        <v>0</v>
      </c>
      <c r="E25" s="28">
        <f>E26+E27</f>
        <v>0</v>
      </c>
      <c r="F25" s="28">
        <f>F26+F27</f>
        <v>0</v>
      </c>
      <c r="G25" s="28">
        <f t="shared" ref="G25:R25" si="1">G26+G27</f>
        <v>0</v>
      </c>
      <c r="H25" s="28">
        <f t="shared" si="1"/>
        <v>0</v>
      </c>
      <c r="I25" s="28">
        <f t="shared" si="1"/>
        <v>0</v>
      </c>
      <c r="J25" s="28">
        <f t="shared" si="1"/>
        <v>0</v>
      </c>
      <c r="K25" s="28">
        <f t="shared" si="1"/>
        <v>0</v>
      </c>
      <c r="L25" s="28">
        <f t="shared" si="1"/>
        <v>0</v>
      </c>
      <c r="M25" s="28">
        <f t="shared" si="1"/>
        <v>0</v>
      </c>
      <c r="N25" s="28">
        <f t="shared" si="1"/>
        <v>0</v>
      </c>
      <c r="O25" s="28">
        <f t="shared" si="1"/>
        <v>0</v>
      </c>
      <c r="P25" s="28">
        <f t="shared" si="1"/>
        <v>0</v>
      </c>
      <c r="Q25" s="28">
        <f t="shared" si="1"/>
        <v>0</v>
      </c>
      <c r="R25" s="28">
        <f t="shared" si="1"/>
        <v>0</v>
      </c>
    </row>
    <row r="26" spans="1:18" ht="15" customHeight="1" x14ac:dyDescent="0.25">
      <c r="A26" s="17" t="s">
        <v>29</v>
      </c>
      <c r="B26" s="18" t="s">
        <v>30</v>
      </c>
      <c r="C26" s="29" t="s">
        <v>23</v>
      </c>
      <c r="D26" s="30">
        <v>0</v>
      </c>
      <c r="E26" s="31">
        <v>0</v>
      </c>
      <c r="F26" s="32">
        <f>SUM(G26:R26)</f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</row>
    <row r="27" spans="1:18" ht="47.25" customHeight="1" thickBot="1" x14ac:dyDescent="0.3">
      <c r="A27" s="33" t="s">
        <v>31</v>
      </c>
      <c r="B27" s="34" t="s">
        <v>32</v>
      </c>
      <c r="C27" s="35" t="s">
        <v>23</v>
      </c>
      <c r="D27" s="25">
        <v>0</v>
      </c>
      <c r="E27" s="25">
        <v>0</v>
      </c>
      <c r="F27" s="25">
        <f>SUM(G27:R27)</f>
        <v>0</v>
      </c>
      <c r="G27" s="25">
        <f>G31+G39</f>
        <v>0</v>
      </c>
      <c r="H27" s="25">
        <f>H31+H39</f>
        <v>0</v>
      </c>
      <c r="I27" s="25">
        <f>I31+I39</f>
        <v>0</v>
      </c>
      <c r="J27" s="25">
        <f>J31+J39</f>
        <v>0</v>
      </c>
      <c r="K27" s="25">
        <f>K31+K39</f>
        <v>0</v>
      </c>
      <c r="L27" s="25">
        <f>L31+L39</f>
        <v>0</v>
      </c>
      <c r="M27" s="25">
        <f>M31+M39</f>
        <v>0</v>
      </c>
      <c r="N27" s="25">
        <f>N31+N39</f>
        <v>0</v>
      </c>
      <c r="O27" s="25">
        <f>O31+O39</f>
        <v>0</v>
      </c>
      <c r="P27" s="25">
        <f>P31+P39</f>
        <v>0</v>
      </c>
      <c r="Q27" s="25">
        <f>Q31+Q39</f>
        <v>0</v>
      </c>
      <c r="R27" s="25">
        <f>R31+R39</f>
        <v>0</v>
      </c>
    </row>
    <row r="28" spans="1:18" ht="33" customHeight="1" thickBot="1" x14ac:dyDescent="0.3">
      <c r="A28" s="36">
        <v>3</v>
      </c>
      <c r="B28" s="37" t="s">
        <v>33</v>
      </c>
      <c r="C28" s="38" t="s">
        <v>23</v>
      </c>
      <c r="D28" s="39">
        <f>D22+D25</f>
        <v>237486.23</v>
      </c>
      <c r="E28" s="39">
        <f>E22+E25</f>
        <v>195045.54599999997</v>
      </c>
      <c r="F28" s="39">
        <f>SUM(G28:R28)</f>
        <v>224151.272</v>
      </c>
      <c r="G28" s="39">
        <f>G22+G25</f>
        <v>48431.184999999998</v>
      </c>
      <c r="H28" s="39">
        <f t="shared" ref="H28:R28" si="2">H22+H25</f>
        <v>41228.728999999999</v>
      </c>
      <c r="I28" s="39">
        <f t="shared" si="2"/>
        <v>38310.248</v>
      </c>
      <c r="J28" s="39">
        <f t="shared" si="2"/>
        <v>7284.8109999999997</v>
      </c>
      <c r="K28" s="39">
        <f t="shared" si="2"/>
        <v>0</v>
      </c>
      <c r="L28" s="39">
        <f t="shared" si="2"/>
        <v>0</v>
      </c>
      <c r="M28" s="39">
        <f t="shared" si="2"/>
        <v>0</v>
      </c>
      <c r="N28" s="39">
        <f t="shared" si="2"/>
        <v>0</v>
      </c>
      <c r="O28" s="39">
        <f t="shared" si="2"/>
        <v>0</v>
      </c>
      <c r="P28" s="39">
        <f t="shared" si="2"/>
        <v>7830.8420000000015</v>
      </c>
      <c r="Q28" s="39">
        <f t="shared" si="2"/>
        <v>36074.870999999999</v>
      </c>
      <c r="R28" s="39">
        <f t="shared" si="2"/>
        <v>44990.585999999996</v>
      </c>
    </row>
    <row r="29" spans="1:18" ht="31.5" customHeight="1" x14ac:dyDescent="0.25">
      <c r="A29" s="40">
        <v>4</v>
      </c>
      <c r="B29" s="41" t="s">
        <v>34</v>
      </c>
      <c r="C29" s="42" t="s">
        <v>23</v>
      </c>
      <c r="D29" s="43">
        <v>44216.68</v>
      </c>
      <c r="E29" s="43">
        <v>31349.42</v>
      </c>
      <c r="F29" s="43">
        <f>SUM(G29:R29)</f>
        <v>35845.094999999994</v>
      </c>
      <c r="G29" s="149">
        <v>6635.4719999999998</v>
      </c>
      <c r="H29" s="149">
        <v>5940.1729999999998</v>
      </c>
      <c r="I29" s="149">
        <v>6560.9</v>
      </c>
      <c r="J29" s="149">
        <v>1685.17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2101.27</v>
      </c>
      <c r="Q29" s="149">
        <v>6346.75</v>
      </c>
      <c r="R29" s="149">
        <v>6575.36</v>
      </c>
    </row>
    <row r="30" spans="1:18" ht="19.5" customHeight="1" thickBot="1" x14ac:dyDescent="0.3">
      <c r="A30" s="44"/>
      <c r="B30" s="45" t="s">
        <v>35</v>
      </c>
      <c r="C30" s="46" t="s">
        <v>1</v>
      </c>
      <c r="D30" s="47">
        <f>IFERROR(D29/D28,)</f>
        <v>0.18618628962192882</v>
      </c>
      <c r="E30" s="47">
        <f>IFERROR(E29/E28,)</f>
        <v>0.16072871512790146</v>
      </c>
      <c r="F30" s="47">
        <f>IFERROR(F29/F28,)</f>
        <v>0.15991475167716199</v>
      </c>
      <c r="G30" s="48">
        <f t="shared" ref="G30:R30" si="3">IFERROR(G29/G28,)</f>
        <v>0.13700825201778566</v>
      </c>
      <c r="H30" s="48">
        <f t="shared" si="3"/>
        <v>0.14407848954063077</v>
      </c>
      <c r="I30" s="48">
        <f t="shared" si="3"/>
        <v>0.17125704850566353</v>
      </c>
      <c r="J30" s="48">
        <f t="shared" si="3"/>
        <v>0.23132652309030394</v>
      </c>
      <c r="K30" s="48">
        <f t="shared" si="3"/>
        <v>0</v>
      </c>
      <c r="L30" s="48">
        <f t="shared" si="3"/>
        <v>0</v>
      </c>
      <c r="M30" s="48">
        <f t="shared" si="3"/>
        <v>0</v>
      </c>
      <c r="N30" s="48">
        <f t="shared" si="3"/>
        <v>0</v>
      </c>
      <c r="O30" s="48">
        <f t="shared" si="3"/>
        <v>0</v>
      </c>
      <c r="P30" s="48">
        <f t="shared" si="3"/>
        <v>0.26833257521988052</v>
      </c>
      <c r="Q30" s="48">
        <f t="shared" si="3"/>
        <v>0.17593271504699212</v>
      </c>
      <c r="R30" s="48">
        <f t="shared" si="3"/>
        <v>0.14614968562534394</v>
      </c>
    </row>
    <row r="31" spans="1:18" ht="42" customHeight="1" x14ac:dyDescent="0.25">
      <c r="A31" s="36" t="s">
        <v>36</v>
      </c>
      <c r="B31" s="49" t="s">
        <v>37</v>
      </c>
      <c r="C31" s="50" t="s">
        <v>23</v>
      </c>
      <c r="D31" s="51">
        <v>0</v>
      </c>
      <c r="E31" s="51">
        <f>'[1]Додаток2 ФТРАНС'!E36</f>
        <v>0</v>
      </c>
      <c r="F31" s="51">
        <f>SUM(G31:R31)</f>
        <v>0</v>
      </c>
      <c r="G31" s="51">
        <f>'[1]Додаток2 ФТРАНС'!G36</f>
        <v>0</v>
      </c>
      <c r="H31" s="51">
        <f>'[1]Додаток2 ФТРАНС'!H36</f>
        <v>0</v>
      </c>
      <c r="I31" s="51">
        <f>'[1]Додаток2 ФТРАНС'!I36</f>
        <v>0</v>
      </c>
      <c r="J31" s="51">
        <f>'[1]Додаток2 ФТРАНС'!J36</f>
        <v>0</v>
      </c>
      <c r="K31" s="51">
        <f>'[1]Додаток2 ФТРАНС'!K36</f>
        <v>0</v>
      </c>
      <c r="L31" s="51">
        <f>'[1]Додаток2 ФТРАНС'!L36</f>
        <v>0</v>
      </c>
      <c r="M31" s="51">
        <f>'[1]Додаток2 ФТРАНС'!M36</f>
        <v>0</v>
      </c>
      <c r="N31" s="51">
        <f>'[1]Додаток2 ФТРАНС'!N36</f>
        <v>0</v>
      </c>
      <c r="O31" s="51">
        <f>'[1]Додаток2 ФТРАНС'!O36</f>
        <v>0</v>
      </c>
      <c r="P31" s="51">
        <f>'[1]Додаток2 ФТРАНС'!P36</f>
        <v>0</v>
      </c>
      <c r="Q31" s="51">
        <f>'[1]Додаток2 ФТРАНС'!Q36</f>
        <v>0</v>
      </c>
      <c r="R31" s="51">
        <f>'[1]Додаток2 ФТРАНС'!R36</f>
        <v>0</v>
      </c>
    </row>
    <row r="32" spans="1:18" ht="18" customHeight="1" thickBot="1" x14ac:dyDescent="0.3">
      <c r="A32" s="44"/>
      <c r="B32" s="45" t="s">
        <v>38</v>
      </c>
      <c r="C32" s="44" t="s">
        <v>1</v>
      </c>
      <c r="D32" s="48">
        <f>IFERROR(D31/D28,)</f>
        <v>0</v>
      </c>
      <c r="E32" s="48">
        <f>IFERROR(E31/E28,)</f>
        <v>0</v>
      </c>
      <c r="F32" s="48">
        <f>IFERROR(F31/F27,)</f>
        <v>0</v>
      </c>
      <c r="G32" s="48">
        <f>IFERROR(G31/G27,)</f>
        <v>0</v>
      </c>
      <c r="H32" s="48">
        <f t="shared" ref="H32:R32" si="4">IFERROR(H31/H27,)</f>
        <v>0</v>
      </c>
      <c r="I32" s="48">
        <f t="shared" si="4"/>
        <v>0</v>
      </c>
      <c r="J32" s="48">
        <f t="shared" si="4"/>
        <v>0</v>
      </c>
      <c r="K32" s="48">
        <f t="shared" si="4"/>
        <v>0</v>
      </c>
      <c r="L32" s="48">
        <f t="shared" si="4"/>
        <v>0</v>
      </c>
      <c r="M32" s="48">
        <f t="shared" si="4"/>
        <v>0</v>
      </c>
      <c r="N32" s="48">
        <f t="shared" si="4"/>
        <v>0</v>
      </c>
      <c r="O32" s="48">
        <f t="shared" si="4"/>
        <v>0</v>
      </c>
      <c r="P32" s="48">
        <f t="shared" si="4"/>
        <v>0</v>
      </c>
      <c r="Q32" s="48">
        <f t="shared" si="4"/>
        <v>0</v>
      </c>
      <c r="R32" s="48">
        <f t="shared" si="4"/>
        <v>0</v>
      </c>
    </row>
    <row r="33" spans="1:18" ht="43.5" customHeight="1" thickBot="1" x14ac:dyDescent="0.3">
      <c r="A33" s="36">
        <v>5</v>
      </c>
      <c r="B33" s="49" t="s">
        <v>39</v>
      </c>
      <c r="C33" s="23" t="s">
        <v>23</v>
      </c>
      <c r="D33" s="52">
        <v>0</v>
      </c>
      <c r="E33" s="52">
        <v>0</v>
      </c>
      <c r="F33" s="53">
        <f>SUM(G33:R33)</f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</row>
    <row r="34" spans="1:18" ht="45" customHeight="1" thickBot="1" x14ac:dyDescent="0.3">
      <c r="A34" s="57">
        <v>6</v>
      </c>
      <c r="B34" s="180" t="s">
        <v>40</v>
      </c>
      <c r="C34" s="90" t="s">
        <v>23</v>
      </c>
      <c r="D34" s="53">
        <v>0</v>
      </c>
      <c r="E34" s="53">
        <v>0</v>
      </c>
      <c r="F34" s="53">
        <f>SUM(G34:R34)</f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</row>
    <row r="35" spans="1:18" ht="21" customHeight="1" x14ac:dyDescent="0.25">
      <c r="A35" s="172"/>
      <c r="B35" s="173"/>
      <c r="C35" s="174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</row>
    <row r="36" spans="1:18" s="176" customFormat="1" ht="19.2" customHeight="1" thickBot="1" x14ac:dyDescent="0.3">
      <c r="A36" s="172"/>
      <c r="B36" s="173"/>
      <c r="C36" s="174"/>
      <c r="D36" s="175"/>
      <c r="E36" s="175"/>
      <c r="F36" s="175"/>
      <c r="G36" s="175"/>
      <c r="H36" s="181">
        <v>2</v>
      </c>
      <c r="I36" s="175"/>
      <c r="J36" s="175"/>
      <c r="K36" s="175"/>
      <c r="L36" s="175"/>
      <c r="M36" s="175"/>
      <c r="N36" s="175"/>
      <c r="O36" s="175"/>
      <c r="P36" s="175"/>
      <c r="Q36" s="175"/>
      <c r="R36" s="175"/>
    </row>
    <row r="37" spans="1:18" ht="21.75" customHeight="1" thickBot="1" x14ac:dyDescent="0.3">
      <c r="A37" s="177"/>
      <c r="B37" s="178" t="s">
        <v>41</v>
      </c>
      <c r="C37" s="90" t="s">
        <v>1</v>
      </c>
      <c r="D37" s="179">
        <f>IF(D33=0,,D34/D33)</f>
        <v>0</v>
      </c>
      <c r="E37" s="179">
        <f>IF(E33=0,,E34/E33)</f>
        <v>0</v>
      </c>
      <c r="F37" s="179">
        <f>IF(F33=0,,F34/F33)</f>
        <v>0</v>
      </c>
      <c r="G37" s="179">
        <f>IF(G33=0,,G34/G33)</f>
        <v>0</v>
      </c>
      <c r="H37" s="179">
        <f>IF(H33=0,,H34/H33)</f>
        <v>0</v>
      </c>
      <c r="I37" s="179">
        <f>IF(I33=0,,I34/I33)</f>
        <v>0</v>
      </c>
      <c r="J37" s="179">
        <f>IF(J33=0,,J34/J33)</f>
        <v>0</v>
      </c>
      <c r="K37" s="179">
        <f>IF(K33=0,,K34/K33)</f>
        <v>0</v>
      </c>
      <c r="L37" s="179">
        <f>IF(L33=0,,L34/L33)</f>
        <v>0</v>
      </c>
      <c r="M37" s="179">
        <f>IF(M33=0,,M34/M33)</f>
        <v>0</v>
      </c>
      <c r="N37" s="179">
        <f>IF(N33=0,,N34/N33)</f>
        <v>0</v>
      </c>
      <c r="O37" s="179">
        <f>IF(O33=0,,O34/O33)</f>
        <v>0</v>
      </c>
      <c r="P37" s="179">
        <f>IF(P33=0,,P34/P33)</f>
        <v>0</v>
      </c>
      <c r="Q37" s="179">
        <f>IF(Q33=0,,Q34/Q33)</f>
        <v>0</v>
      </c>
      <c r="R37" s="179">
        <f>IF(R33=0,,R34/R33)</f>
        <v>0</v>
      </c>
    </row>
    <row r="38" spans="1:18" ht="28.5" customHeight="1" thickBot="1" x14ac:dyDescent="0.3">
      <c r="A38" s="57">
        <v>7</v>
      </c>
      <c r="B38" s="58" t="s">
        <v>42</v>
      </c>
      <c r="C38" s="59" t="s">
        <v>23</v>
      </c>
      <c r="D38" s="60">
        <f>D39+D56+D57</f>
        <v>193269.54767999999</v>
      </c>
      <c r="E38" s="60">
        <f>E39+E56+E57</f>
        <v>163696.12599999996</v>
      </c>
      <c r="F38" s="60">
        <f>F39+F56+F57</f>
        <v>188306.177</v>
      </c>
      <c r="G38" s="60">
        <f t="shared" ref="G38:R38" si="5">G39+G56+G57</f>
        <v>41795.712999999996</v>
      </c>
      <c r="H38" s="60">
        <f t="shared" si="5"/>
        <v>35288.555999999997</v>
      </c>
      <c r="I38" s="60">
        <f t="shared" si="5"/>
        <v>31749.347999999998</v>
      </c>
      <c r="J38" s="60">
        <f t="shared" si="5"/>
        <v>5599.6409999999996</v>
      </c>
      <c r="K38" s="60">
        <f t="shared" si="5"/>
        <v>0</v>
      </c>
      <c r="L38" s="60">
        <f t="shared" si="5"/>
        <v>0</v>
      </c>
      <c r="M38" s="60">
        <f t="shared" si="5"/>
        <v>0</v>
      </c>
      <c r="N38" s="60">
        <f t="shared" si="5"/>
        <v>0</v>
      </c>
      <c r="O38" s="60">
        <f t="shared" si="5"/>
        <v>0</v>
      </c>
      <c r="P38" s="60">
        <f t="shared" si="5"/>
        <v>5729.572000000001</v>
      </c>
      <c r="Q38" s="60">
        <f t="shared" si="5"/>
        <v>29728.121000000003</v>
      </c>
      <c r="R38" s="60">
        <f t="shared" si="5"/>
        <v>38415.225999999995</v>
      </c>
    </row>
    <row r="39" spans="1:18" ht="44.25" customHeight="1" x14ac:dyDescent="0.25">
      <c r="A39" s="61" t="s">
        <v>43</v>
      </c>
      <c r="B39" s="62" t="s">
        <v>44</v>
      </c>
      <c r="C39" s="63" t="s">
        <v>23</v>
      </c>
      <c r="D39" s="64">
        <v>0</v>
      </c>
      <c r="E39" s="64">
        <v>0</v>
      </c>
      <c r="F39" s="64">
        <f>SUM(G39:R39)</f>
        <v>0</v>
      </c>
      <c r="G39" s="64">
        <f>'[1]Баланс Фтранс'!H8</f>
        <v>0</v>
      </c>
      <c r="H39" s="64">
        <f>'[1]Баланс Фтранс'!I8</f>
        <v>0</v>
      </c>
      <c r="I39" s="64">
        <f>'[1]Баланс Фтранс'!J8</f>
        <v>0</v>
      </c>
      <c r="J39" s="64">
        <f>'[1]Баланс Фтранс'!K8</f>
        <v>0</v>
      </c>
      <c r="K39" s="64">
        <f>'[1]Баланс Фтранс'!L8</f>
        <v>0</v>
      </c>
      <c r="L39" s="64">
        <f>'[1]Баланс Фтранс'!M8</f>
        <v>0</v>
      </c>
      <c r="M39" s="64">
        <f>'[1]Баланс Фтранс'!N8</f>
        <v>0</v>
      </c>
      <c r="N39" s="64">
        <f>'[1]Баланс Фтранс'!O8</f>
        <v>0</v>
      </c>
      <c r="O39" s="64">
        <f>'[1]Баланс Фтранс'!P8</f>
        <v>0</v>
      </c>
      <c r="P39" s="64">
        <f>'[1]Баланс Фтранс'!Q8</f>
        <v>0</v>
      </c>
      <c r="Q39" s="64">
        <f>'[1]Баланс Фтранс'!R8</f>
        <v>0</v>
      </c>
      <c r="R39" s="64">
        <f>'[1]Баланс Фтранс'!S8</f>
        <v>0</v>
      </c>
    </row>
    <row r="40" spans="1:18" ht="16.5" hidden="1" customHeight="1" x14ac:dyDescent="0.25">
      <c r="A40" s="65" t="s">
        <v>45</v>
      </c>
      <c r="B40" s="66" t="s">
        <v>46</v>
      </c>
      <c r="C40" s="67" t="s">
        <v>23</v>
      </c>
      <c r="D40" s="68"/>
      <c r="E40" s="68"/>
      <c r="F40" s="69">
        <f>SUM(G40:R40)</f>
        <v>0</v>
      </c>
      <c r="G40" s="69">
        <f>G42+G43</f>
        <v>0</v>
      </c>
      <c r="H40" s="69">
        <f t="shared" ref="H40:R40" si="6">H42+H43</f>
        <v>0</v>
      </c>
      <c r="I40" s="69">
        <f>I42+I43</f>
        <v>0</v>
      </c>
      <c r="J40" s="69">
        <f t="shared" si="6"/>
        <v>0</v>
      </c>
      <c r="K40" s="69">
        <f t="shared" si="6"/>
        <v>0</v>
      </c>
      <c r="L40" s="69">
        <f t="shared" si="6"/>
        <v>0</v>
      </c>
      <c r="M40" s="69">
        <f t="shared" si="6"/>
        <v>0</v>
      </c>
      <c r="N40" s="69">
        <f t="shared" si="6"/>
        <v>0</v>
      </c>
      <c r="O40" s="69">
        <f t="shared" si="6"/>
        <v>0</v>
      </c>
      <c r="P40" s="69">
        <f t="shared" si="6"/>
        <v>0</v>
      </c>
      <c r="Q40" s="69">
        <f t="shared" si="6"/>
        <v>0</v>
      </c>
      <c r="R40" s="69">
        <f t="shared" si="6"/>
        <v>0</v>
      </c>
    </row>
    <row r="41" spans="1:18" ht="16.5" hidden="1" customHeight="1" x14ac:dyDescent="0.25">
      <c r="A41" s="70"/>
      <c r="B41" s="71" t="s">
        <v>47</v>
      </c>
      <c r="C41" s="72" t="s">
        <v>1</v>
      </c>
      <c r="D41" s="68"/>
      <c r="E41" s="68"/>
      <c r="F41" s="73">
        <f>IFERROR(ROUND(F40/F39,4),)</f>
        <v>0</v>
      </c>
      <c r="G41" s="73">
        <f t="shared" ref="G41:R41" si="7">IFERROR(ROUND(G40/G39,4),)</f>
        <v>0</v>
      </c>
      <c r="H41" s="73">
        <f t="shared" si="7"/>
        <v>0</v>
      </c>
      <c r="I41" s="73">
        <f t="shared" si="7"/>
        <v>0</v>
      </c>
      <c r="J41" s="73">
        <f t="shared" si="7"/>
        <v>0</v>
      </c>
      <c r="K41" s="73">
        <f t="shared" si="7"/>
        <v>0</v>
      </c>
      <c r="L41" s="73">
        <f t="shared" si="7"/>
        <v>0</v>
      </c>
      <c r="M41" s="73">
        <f t="shared" si="7"/>
        <v>0</v>
      </c>
      <c r="N41" s="73">
        <f t="shared" si="7"/>
        <v>0</v>
      </c>
      <c r="O41" s="73">
        <f t="shared" si="7"/>
        <v>0</v>
      </c>
      <c r="P41" s="73">
        <f t="shared" si="7"/>
        <v>0</v>
      </c>
      <c r="Q41" s="73">
        <f t="shared" si="7"/>
        <v>0</v>
      </c>
      <c r="R41" s="73">
        <f t="shared" si="7"/>
        <v>0</v>
      </c>
    </row>
    <row r="42" spans="1:18" ht="18" hidden="1" customHeight="1" x14ac:dyDescent="0.25">
      <c r="A42" s="36" t="s">
        <v>48</v>
      </c>
      <c r="B42" s="49" t="s">
        <v>49</v>
      </c>
      <c r="C42" s="50" t="s">
        <v>23</v>
      </c>
      <c r="D42" s="68"/>
      <c r="E42" s="68"/>
      <c r="F42" s="74">
        <f>SUM(G42:R42)</f>
        <v>0</v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</row>
    <row r="43" spans="1:18" ht="18.75" hidden="1" customHeight="1" x14ac:dyDescent="0.25">
      <c r="A43" s="36" t="s">
        <v>50</v>
      </c>
      <c r="B43" s="49" t="s">
        <v>51</v>
      </c>
      <c r="C43" s="50" t="s">
        <v>23</v>
      </c>
      <c r="D43" s="68"/>
      <c r="E43" s="68"/>
      <c r="F43" s="75">
        <f>SUM(G43:R43)</f>
        <v>0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1:18" ht="23.25" hidden="1" customHeight="1" x14ac:dyDescent="0.25">
      <c r="A44" s="77" t="s">
        <v>52</v>
      </c>
      <c r="B44" s="78" t="s">
        <v>53</v>
      </c>
      <c r="C44" s="79" t="s">
        <v>23</v>
      </c>
      <c r="D44" s="80"/>
      <c r="E44" s="80"/>
      <c r="F44" s="81">
        <f>SUM(G44:R44)</f>
        <v>0</v>
      </c>
      <c r="G44" s="81">
        <f>G46+G47</f>
        <v>0</v>
      </c>
      <c r="H44" s="81">
        <f t="shared" ref="H44:R44" si="8">H46+H47</f>
        <v>0</v>
      </c>
      <c r="I44" s="81">
        <f t="shared" si="8"/>
        <v>0</v>
      </c>
      <c r="J44" s="81">
        <f t="shared" si="8"/>
        <v>0</v>
      </c>
      <c r="K44" s="81">
        <f t="shared" si="8"/>
        <v>0</v>
      </c>
      <c r="L44" s="81">
        <f t="shared" si="8"/>
        <v>0</v>
      </c>
      <c r="M44" s="81">
        <f t="shared" si="8"/>
        <v>0</v>
      </c>
      <c r="N44" s="81">
        <f t="shared" si="8"/>
        <v>0</v>
      </c>
      <c r="O44" s="81">
        <f t="shared" si="8"/>
        <v>0</v>
      </c>
      <c r="P44" s="81">
        <f t="shared" si="8"/>
        <v>0</v>
      </c>
      <c r="Q44" s="81">
        <f t="shared" si="8"/>
        <v>0</v>
      </c>
      <c r="R44" s="81">
        <f t="shared" si="8"/>
        <v>0</v>
      </c>
    </row>
    <row r="45" spans="1:18" ht="18" hidden="1" customHeight="1" x14ac:dyDescent="0.25">
      <c r="A45" s="17"/>
      <c r="B45" s="18" t="s">
        <v>47</v>
      </c>
      <c r="C45" s="82" t="s">
        <v>1</v>
      </c>
      <c r="D45" s="68"/>
      <c r="E45" s="68"/>
      <c r="F45" s="75">
        <f>IFERROR(ROUND(F44/F39,4),)</f>
        <v>0</v>
      </c>
      <c r="G45" s="75">
        <f t="shared" ref="G45:R45" si="9">IFERROR(ROUND(G44/G39,4),)</f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 t="shared" si="9"/>
        <v>0</v>
      </c>
      <c r="L45" s="75">
        <f t="shared" si="9"/>
        <v>0</v>
      </c>
      <c r="M45" s="75">
        <f t="shared" si="9"/>
        <v>0</v>
      </c>
      <c r="N45" s="75">
        <f t="shared" si="9"/>
        <v>0</v>
      </c>
      <c r="O45" s="75">
        <f t="shared" si="9"/>
        <v>0</v>
      </c>
      <c r="P45" s="75">
        <f t="shared" si="9"/>
        <v>0</v>
      </c>
      <c r="Q45" s="75">
        <f t="shared" si="9"/>
        <v>0</v>
      </c>
      <c r="R45" s="75">
        <f t="shared" si="9"/>
        <v>0</v>
      </c>
    </row>
    <row r="46" spans="1:18" ht="15.75" hidden="1" customHeight="1" x14ac:dyDescent="0.25">
      <c r="A46" s="36" t="s">
        <v>54</v>
      </c>
      <c r="B46" s="49" t="s">
        <v>49</v>
      </c>
      <c r="C46" s="50" t="s">
        <v>23</v>
      </c>
      <c r="D46" s="80"/>
      <c r="E46" s="80"/>
      <c r="F46" s="74">
        <f>SUM(G46:R46)</f>
        <v>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</row>
    <row r="47" spans="1:18" ht="19.5" hidden="1" customHeight="1" x14ac:dyDescent="0.25">
      <c r="A47" s="17" t="s">
        <v>55</v>
      </c>
      <c r="B47" s="18" t="s">
        <v>51</v>
      </c>
      <c r="C47" s="29" t="s">
        <v>23</v>
      </c>
      <c r="D47" s="68"/>
      <c r="E47" s="68"/>
      <c r="F47" s="76">
        <f>SUM(G47:R47)</f>
        <v>0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1:18" ht="19.5" hidden="1" customHeight="1" x14ac:dyDescent="0.25">
      <c r="A48" s="77" t="s">
        <v>56</v>
      </c>
      <c r="B48" s="78" t="s">
        <v>57</v>
      </c>
      <c r="C48" s="79" t="s">
        <v>23</v>
      </c>
      <c r="D48" s="80"/>
      <c r="E48" s="80"/>
      <c r="F48" s="81">
        <f>SUM(G48:R48)</f>
        <v>0</v>
      </c>
      <c r="G48" s="81">
        <f>G50+G51</f>
        <v>0</v>
      </c>
      <c r="H48" s="81">
        <f t="shared" ref="H48:R48" si="10">H50+H51</f>
        <v>0</v>
      </c>
      <c r="I48" s="81">
        <f t="shared" si="10"/>
        <v>0</v>
      </c>
      <c r="J48" s="81">
        <f t="shared" si="10"/>
        <v>0</v>
      </c>
      <c r="K48" s="81">
        <f t="shared" si="10"/>
        <v>0</v>
      </c>
      <c r="L48" s="81">
        <f t="shared" si="10"/>
        <v>0</v>
      </c>
      <c r="M48" s="81">
        <f t="shared" si="10"/>
        <v>0</v>
      </c>
      <c r="N48" s="81">
        <f t="shared" si="10"/>
        <v>0</v>
      </c>
      <c r="O48" s="81">
        <f t="shared" si="10"/>
        <v>0</v>
      </c>
      <c r="P48" s="81">
        <f t="shared" si="10"/>
        <v>0</v>
      </c>
      <c r="Q48" s="81">
        <f t="shared" si="10"/>
        <v>0</v>
      </c>
      <c r="R48" s="81">
        <f t="shared" si="10"/>
        <v>0</v>
      </c>
    </row>
    <row r="49" spans="1:18" ht="23.25" hidden="1" customHeight="1" x14ac:dyDescent="0.25">
      <c r="A49" s="17"/>
      <c r="B49" s="18" t="s">
        <v>58</v>
      </c>
      <c r="C49" s="82" t="s">
        <v>1</v>
      </c>
      <c r="D49" s="68"/>
      <c r="E49" s="68"/>
      <c r="F49" s="75">
        <f>IFERROR(ROUND(F48/F39,4),)</f>
        <v>0</v>
      </c>
      <c r="G49" s="75">
        <f t="shared" ref="G49:R49" si="11">IFERROR(ROUND(G48/G39,4),)</f>
        <v>0</v>
      </c>
      <c r="H49" s="75">
        <f t="shared" si="11"/>
        <v>0</v>
      </c>
      <c r="I49" s="75">
        <f t="shared" si="11"/>
        <v>0</v>
      </c>
      <c r="J49" s="75">
        <f t="shared" si="11"/>
        <v>0</v>
      </c>
      <c r="K49" s="75">
        <f t="shared" si="11"/>
        <v>0</v>
      </c>
      <c r="L49" s="75">
        <f t="shared" si="11"/>
        <v>0</v>
      </c>
      <c r="M49" s="75">
        <f t="shared" si="11"/>
        <v>0</v>
      </c>
      <c r="N49" s="75">
        <f t="shared" si="11"/>
        <v>0</v>
      </c>
      <c r="O49" s="75">
        <f t="shared" si="11"/>
        <v>0</v>
      </c>
      <c r="P49" s="75">
        <f t="shared" si="11"/>
        <v>0</v>
      </c>
      <c r="Q49" s="75">
        <f t="shared" si="11"/>
        <v>0</v>
      </c>
      <c r="R49" s="75">
        <f t="shared" si="11"/>
        <v>0</v>
      </c>
    </row>
    <row r="50" spans="1:18" ht="19.5" hidden="1" customHeight="1" x14ac:dyDescent="0.25">
      <c r="A50" s="17" t="s">
        <v>59</v>
      </c>
      <c r="B50" s="18" t="s">
        <v>49</v>
      </c>
      <c r="C50" s="29" t="s">
        <v>23</v>
      </c>
      <c r="D50" s="68"/>
      <c r="E50" s="68"/>
      <c r="F50" s="76">
        <f>SUM(G50:R50)</f>
        <v>0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ht="20.25" hidden="1" customHeight="1" x14ac:dyDescent="0.25">
      <c r="A51" s="36" t="s">
        <v>60</v>
      </c>
      <c r="B51" s="49" t="s">
        <v>51</v>
      </c>
      <c r="C51" s="50" t="s">
        <v>23</v>
      </c>
      <c r="D51" s="83"/>
      <c r="E51" s="83"/>
      <c r="F51" s="74">
        <f>SUM(G51:R51)</f>
        <v>0</v>
      </c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</row>
    <row r="52" spans="1:18" ht="18" hidden="1" customHeight="1" x14ac:dyDescent="0.25">
      <c r="A52" s="77" t="s">
        <v>61</v>
      </c>
      <c r="B52" s="78" t="s">
        <v>62</v>
      </c>
      <c r="C52" s="79" t="s">
        <v>23</v>
      </c>
      <c r="D52" s="80"/>
      <c r="E52" s="80"/>
      <c r="F52" s="81">
        <f>SUM(G52:R52)</f>
        <v>0</v>
      </c>
      <c r="G52" s="81">
        <f>G54+G55</f>
        <v>0</v>
      </c>
      <c r="H52" s="81">
        <f t="shared" ref="H52:R52" si="12">H54+H55</f>
        <v>0</v>
      </c>
      <c r="I52" s="81">
        <f t="shared" si="12"/>
        <v>0</v>
      </c>
      <c r="J52" s="81">
        <f t="shared" si="12"/>
        <v>0</v>
      </c>
      <c r="K52" s="81">
        <f t="shared" si="12"/>
        <v>0</v>
      </c>
      <c r="L52" s="81">
        <f t="shared" si="12"/>
        <v>0</v>
      </c>
      <c r="M52" s="81">
        <f t="shared" si="12"/>
        <v>0</v>
      </c>
      <c r="N52" s="81">
        <f t="shared" si="12"/>
        <v>0</v>
      </c>
      <c r="O52" s="81">
        <f t="shared" si="12"/>
        <v>0</v>
      </c>
      <c r="P52" s="81">
        <f t="shared" si="12"/>
        <v>0</v>
      </c>
      <c r="Q52" s="81">
        <f t="shared" si="12"/>
        <v>0</v>
      </c>
      <c r="R52" s="81">
        <f t="shared" si="12"/>
        <v>0</v>
      </c>
    </row>
    <row r="53" spans="1:18" ht="22.5" hidden="1" customHeight="1" x14ac:dyDescent="0.25">
      <c r="A53" s="17"/>
      <c r="B53" s="18" t="s">
        <v>58</v>
      </c>
      <c r="C53" s="82" t="s">
        <v>1</v>
      </c>
      <c r="D53" s="68"/>
      <c r="E53" s="68"/>
      <c r="F53" s="75">
        <f>IFERROR(ROUND(F52/F39,4),)</f>
        <v>0</v>
      </c>
      <c r="G53" s="75">
        <f t="shared" ref="G53:R53" si="13">IFERROR(ROUND(G52/G39,4),)</f>
        <v>0</v>
      </c>
      <c r="H53" s="75">
        <f t="shared" si="13"/>
        <v>0</v>
      </c>
      <c r="I53" s="75">
        <f t="shared" si="13"/>
        <v>0</v>
      </c>
      <c r="J53" s="75">
        <f t="shared" si="13"/>
        <v>0</v>
      </c>
      <c r="K53" s="75">
        <f t="shared" si="13"/>
        <v>0</v>
      </c>
      <c r="L53" s="75">
        <f t="shared" si="13"/>
        <v>0</v>
      </c>
      <c r="M53" s="75">
        <f t="shared" si="13"/>
        <v>0</v>
      </c>
      <c r="N53" s="75">
        <f t="shared" si="13"/>
        <v>0</v>
      </c>
      <c r="O53" s="75">
        <f t="shared" si="13"/>
        <v>0</v>
      </c>
      <c r="P53" s="75">
        <f t="shared" si="13"/>
        <v>0</v>
      </c>
      <c r="Q53" s="75">
        <f t="shared" si="13"/>
        <v>0</v>
      </c>
      <c r="R53" s="75">
        <f t="shared" si="13"/>
        <v>0</v>
      </c>
    </row>
    <row r="54" spans="1:18" ht="19.5" hidden="1" customHeight="1" x14ac:dyDescent="0.25">
      <c r="A54" s="36" t="s">
        <v>63</v>
      </c>
      <c r="B54" s="49" t="s">
        <v>49</v>
      </c>
      <c r="C54" s="50" t="s">
        <v>23</v>
      </c>
      <c r="D54" s="80"/>
      <c r="E54" s="80"/>
      <c r="F54" s="74">
        <f>SUM(G54:R54)</f>
        <v>0</v>
      </c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1:18" ht="19.5" hidden="1" customHeight="1" x14ac:dyDescent="0.25">
      <c r="A55" s="17" t="s">
        <v>64</v>
      </c>
      <c r="B55" s="18" t="s">
        <v>51</v>
      </c>
      <c r="C55" s="29" t="s">
        <v>23</v>
      </c>
      <c r="D55" s="68"/>
      <c r="E55" s="68"/>
      <c r="F55" s="76">
        <f>SUM(G55:R55)</f>
        <v>0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1:18" ht="30.75" customHeight="1" thickBot="1" x14ac:dyDescent="0.3">
      <c r="A56" s="84" t="s">
        <v>65</v>
      </c>
      <c r="B56" s="85" t="s">
        <v>66</v>
      </c>
      <c r="C56" s="86" t="s">
        <v>23</v>
      </c>
      <c r="D56" s="87">
        <v>426.22199999999998</v>
      </c>
      <c r="E56" s="87">
        <v>376.88</v>
      </c>
      <c r="F56" s="88">
        <f>SUM(G56:R56)</f>
        <v>388.99700000000001</v>
      </c>
      <c r="G56" s="148">
        <v>86.302999999999997</v>
      </c>
      <c r="H56" s="148">
        <v>72.876999999999995</v>
      </c>
      <c r="I56" s="148">
        <v>65.600999999999999</v>
      </c>
      <c r="J56" s="148">
        <v>11.585000000000001</v>
      </c>
      <c r="K56" s="148">
        <f>'[1]Зведений баланс'!J844</f>
        <v>0</v>
      </c>
      <c r="L56" s="148">
        <f>'[1]Зведений баланс'!K844</f>
        <v>0</v>
      </c>
      <c r="M56" s="148">
        <f>'[1]Зведений баланс'!L844</f>
        <v>0</v>
      </c>
      <c r="N56" s="148">
        <f>'[1]Зведений баланс'!M844</f>
        <v>0</v>
      </c>
      <c r="O56" s="148">
        <f>'[1]Зведений баланс'!N844</f>
        <v>0</v>
      </c>
      <c r="P56" s="148">
        <v>11.864000000000001</v>
      </c>
      <c r="Q56" s="148">
        <v>61.43</v>
      </c>
      <c r="R56" s="148">
        <v>79.337000000000003</v>
      </c>
    </row>
    <row r="57" spans="1:18" ht="44.25" customHeight="1" thickBot="1" x14ac:dyDescent="0.3">
      <c r="A57" s="89" t="s">
        <v>67</v>
      </c>
      <c r="B57" s="58" t="s">
        <v>68</v>
      </c>
      <c r="C57" s="90" t="s">
        <v>23</v>
      </c>
      <c r="D57" s="91">
        <f>D58+D62+D66+D70</f>
        <v>192843.32567999998</v>
      </c>
      <c r="E57" s="91">
        <f>E58+E62+E66+E70</f>
        <v>163319.24599999996</v>
      </c>
      <c r="F57" s="60">
        <f>F58+F62+F66+F70</f>
        <v>187917.18</v>
      </c>
      <c r="G57" s="60">
        <f>G58+G62+G66+G70</f>
        <v>41709.409999999996</v>
      </c>
      <c r="H57" s="60">
        <f t="shared" ref="H57:R57" si="14">H58+H62+H66+H70</f>
        <v>35215.678999999996</v>
      </c>
      <c r="I57" s="60">
        <f t="shared" si="14"/>
        <v>31683.746999999999</v>
      </c>
      <c r="J57" s="60">
        <f t="shared" si="14"/>
        <v>5588.0559999999996</v>
      </c>
      <c r="K57" s="60">
        <f t="shared" si="14"/>
        <v>0</v>
      </c>
      <c r="L57" s="60">
        <f t="shared" si="14"/>
        <v>0</v>
      </c>
      <c r="M57" s="60">
        <f t="shared" si="14"/>
        <v>0</v>
      </c>
      <c r="N57" s="60">
        <f t="shared" si="14"/>
        <v>0</v>
      </c>
      <c r="O57" s="60">
        <f t="shared" si="14"/>
        <v>0</v>
      </c>
      <c r="P57" s="60">
        <f t="shared" si="14"/>
        <v>5717.7080000000014</v>
      </c>
      <c r="Q57" s="60">
        <f t="shared" si="14"/>
        <v>29666.691000000003</v>
      </c>
      <c r="R57" s="60">
        <f t="shared" si="14"/>
        <v>38335.888999999996</v>
      </c>
    </row>
    <row r="58" spans="1:18" ht="20.25" customHeight="1" x14ac:dyDescent="0.25">
      <c r="A58" s="61" t="s">
        <v>69</v>
      </c>
      <c r="B58" s="62" t="s">
        <v>46</v>
      </c>
      <c r="C58" s="92" t="s">
        <v>23</v>
      </c>
      <c r="D58" s="93">
        <f>D60+D61</f>
        <v>174436.92048</v>
      </c>
      <c r="E58" s="93">
        <f>E60+E61</f>
        <v>147413.27499999997</v>
      </c>
      <c r="F58" s="94">
        <f>SUM(G58:R58)</f>
        <v>167053.23200000002</v>
      </c>
      <c r="G58" s="94">
        <f>G60+G61</f>
        <v>37062.474999999999</v>
      </c>
      <c r="H58" s="94">
        <f t="shared" ref="H58:R58" si="15">H60+H61</f>
        <v>31296.723000000002</v>
      </c>
      <c r="I58" s="94">
        <f t="shared" si="15"/>
        <v>28172.161</v>
      </c>
      <c r="J58" s="94">
        <f t="shared" si="15"/>
        <v>4974.9650000000001</v>
      </c>
      <c r="K58" s="94">
        <f t="shared" si="15"/>
        <v>0</v>
      </c>
      <c r="L58" s="94">
        <f t="shared" si="15"/>
        <v>0</v>
      </c>
      <c r="M58" s="94">
        <f t="shared" si="15"/>
        <v>0</v>
      </c>
      <c r="N58" s="94">
        <f t="shared" si="15"/>
        <v>0</v>
      </c>
      <c r="O58" s="94">
        <f t="shared" si="15"/>
        <v>0</v>
      </c>
      <c r="P58" s="94">
        <f t="shared" si="15"/>
        <v>5094.8510000000006</v>
      </c>
      <c r="Q58" s="94">
        <f t="shared" si="15"/>
        <v>26381.08</v>
      </c>
      <c r="R58" s="94">
        <f t="shared" si="15"/>
        <v>34070.976999999999</v>
      </c>
    </row>
    <row r="59" spans="1:18" ht="21" customHeight="1" x14ac:dyDescent="0.25">
      <c r="A59" s="61"/>
      <c r="B59" s="62" t="s">
        <v>47</v>
      </c>
      <c r="C59" s="95" t="s">
        <v>1</v>
      </c>
      <c r="D59" s="96">
        <f>IFERROR(ROUND(D58/D57,4),)</f>
        <v>0.90459999999999996</v>
      </c>
      <c r="E59" s="96">
        <f>IFERROR(ROUND(E58/E57,4),)</f>
        <v>0.90259999999999996</v>
      </c>
      <c r="F59" s="97">
        <f t="shared" ref="F59:R59" si="16">IFERROR(ROUND(F58/F57,4),)</f>
        <v>0.88900000000000001</v>
      </c>
      <c r="G59" s="97">
        <f t="shared" si="16"/>
        <v>0.88859999999999995</v>
      </c>
      <c r="H59" s="97">
        <f t="shared" si="16"/>
        <v>0.88870000000000005</v>
      </c>
      <c r="I59" s="97">
        <f t="shared" si="16"/>
        <v>0.88919999999999999</v>
      </c>
      <c r="J59" s="97">
        <f t="shared" si="16"/>
        <v>0.89029999999999998</v>
      </c>
      <c r="K59" s="97">
        <f t="shared" si="16"/>
        <v>0</v>
      </c>
      <c r="L59" s="97">
        <f t="shared" si="16"/>
        <v>0</v>
      </c>
      <c r="M59" s="97">
        <f t="shared" si="16"/>
        <v>0</v>
      </c>
      <c r="N59" s="97">
        <f t="shared" si="16"/>
        <v>0</v>
      </c>
      <c r="O59" s="97">
        <f t="shared" si="16"/>
        <v>0</v>
      </c>
      <c r="P59" s="97">
        <f t="shared" si="16"/>
        <v>0.8911</v>
      </c>
      <c r="Q59" s="97">
        <f t="shared" si="16"/>
        <v>0.88919999999999999</v>
      </c>
      <c r="R59" s="97">
        <f t="shared" si="16"/>
        <v>0.88870000000000005</v>
      </c>
    </row>
    <row r="60" spans="1:18" ht="19.5" customHeight="1" x14ac:dyDescent="0.25">
      <c r="A60" s="36" t="s">
        <v>70</v>
      </c>
      <c r="B60" s="49" t="s">
        <v>49</v>
      </c>
      <c r="C60" s="50" t="s">
        <v>23</v>
      </c>
      <c r="D60" s="98">
        <f>D77+D96</f>
        <v>164694.41148000001</v>
      </c>
      <c r="E60" s="98">
        <f>E77+E96</f>
        <v>143820.38859999998</v>
      </c>
      <c r="F60" s="99">
        <f>SUM(G60:R60)</f>
        <v>167053.23200000002</v>
      </c>
      <c r="G60" s="98">
        <f>G77+G96</f>
        <v>37062.474999999999</v>
      </c>
      <c r="H60" s="98">
        <f>H77+H96</f>
        <v>31296.723000000002</v>
      </c>
      <c r="I60" s="98">
        <f>I77+I96</f>
        <v>28172.161</v>
      </c>
      <c r="J60" s="98">
        <f>J77+J96</f>
        <v>4974.9650000000001</v>
      </c>
      <c r="K60" s="99">
        <f>'[1]Зведений баланс'!J830</f>
        <v>0</v>
      </c>
      <c r="L60" s="99">
        <f>'[1]Зведений баланс'!K830</f>
        <v>0</v>
      </c>
      <c r="M60" s="99">
        <f>'[1]Зведений баланс'!L830</f>
        <v>0</v>
      </c>
      <c r="N60" s="99">
        <f>'[1]Зведений баланс'!M830</f>
        <v>0</v>
      </c>
      <c r="O60" s="99">
        <f>'[1]Зведений баланс'!N830</f>
        <v>0</v>
      </c>
      <c r="P60" s="98">
        <f>P77+P96</f>
        <v>5094.8510000000006</v>
      </c>
      <c r="Q60" s="98">
        <f>Q77+Q96</f>
        <v>26381.08</v>
      </c>
      <c r="R60" s="98">
        <f>R77+R96</f>
        <v>34070.976999999999</v>
      </c>
    </row>
    <row r="61" spans="1:18" ht="21" customHeight="1" x14ac:dyDescent="0.25">
      <c r="A61" s="17" t="s">
        <v>71</v>
      </c>
      <c r="B61" s="18" t="s">
        <v>51</v>
      </c>
      <c r="C61" s="29" t="s">
        <v>23</v>
      </c>
      <c r="D61" s="100">
        <f>D78+D97</f>
        <v>9742.509</v>
      </c>
      <c r="E61" s="100">
        <f>E78+E97</f>
        <v>3592.8864000000003</v>
      </c>
      <c r="F61" s="101">
        <f>SUM(G61:R61)</f>
        <v>0</v>
      </c>
      <c r="G61" s="100">
        <f>G78+G97</f>
        <v>0</v>
      </c>
      <c r="H61" s="100">
        <f>H78+H97</f>
        <v>0</v>
      </c>
      <c r="I61" s="100">
        <f>I78+I97</f>
        <v>0</v>
      </c>
      <c r="J61" s="100">
        <f>J78+J97</f>
        <v>0</v>
      </c>
      <c r="K61" s="100">
        <f>K78+K97</f>
        <v>0</v>
      </c>
      <c r="L61" s="100">
        <f>L78+L97</f>
        <v>0</v>
      </c>
      <c r="M61" s="100">
        <f>M78+M97</f>
        <v>0</v>
      </c>
      <c r="N61" s="100">
        <f>N78+N97</f>
        <v>0</v>
      </c>
      <c r="O61" s="100">
        <f>O78+O97</f>
        <v>0</v>
      </c>
      <c r="P61" s="100">
        <f>P78+P97</f>
        <v>0</v>
      </c>
      <c r="Q61" s="100">
        <f>Q78+Q97</f>
        <v>0</v>
      </c>
      <c r="R61" s="100">
        <f>R78+R97</f>
        <v>0</v>
      </c>
    </row>
    <row r="62" spans="1:18" ht="19.5" customHeight="1" x14ac:dyDescent="0.25">
      <c r="A62" s="84" t="s">
        <v>72</v>
      </c>
      <c r="B62" s="85" t="s">
        <v>53</v>
      </c>
      <c r="C62" s="102" t="s">
        <v>23</v>
      </c>
      <c r="D62" s="103">
        <f>D64+D65</f>
        <v>82.911699999999996</v>
      </c>
      <c r="E62" s="103">
        <f>E64+E65</f>
        <v>68.186000000000007</v>
      </c>
      <c r="F62" s="104">
        <f>SUM(G62:R62)</f>
        <v>77.53</v>
      </c>
      <c r="G62" s="104">
        <f>G64+G65</f>
        <v>17.61</v>
      </c>
      <c r="H62" s="104">
        <f t="shared" ref="H62:R62" si="17">H64+H65</f>
        <v>14.75</v>
      </c>
      <c r="I62" s="104">
        <f t="shared" si="17"/>
        <v>12.92</v>
      </c>
      <c r="J62" s="104">
        <f t="shared" si="17"/>
        <v>2.12</v>
      </c>
      <c r="K62" s="104">
        <f t="shared" si="17"/>
        <v>0</v>
      </c>
      <c r="L62" s="104">
        <f t="shared" si="17"/>
        <v>0</v>
      </c>
      <c r="M62" s="104">
        <f t="shared" si="17"/>
        <v>0</v>
      </c>
      <c r="N62" s="104">
        <f t="shared" si="17"/>
        <v>0</v>
      </c>
      <c r="O62" s="104">
        <f t="shared" si="17"/>
        <v>0</v>
      </c>
      <c r="P62" s="104">
        <f t="shared" si="17"/>
        <v>2.06</v>
      </c>
      <c r="Q62" s="104">
        <f t="shared" si="17"/>
        <v>12.04</v>
      </c>
      <c r="R62" s="104">
        <f t="shared" si="17"/>
        <v>16.03</v>
      </c>
    </row>
    <row r="63" spans="1:18" ht="20.25" customHeight="1" x14ac:dyDescent="0.25">
      <c r="A63" s="17"/>
      <c r="B63" s="18" t="s">
        <v>47</v>
      </c>
      <c r="C63" s="105" t="s">
        <v>1</v>
      </c>
      <c r="D63" s="106">
        <f>IFERROR(ROUND(D62/D57,4),)</f>
        <v>4.0000000000000002E-4</v>
      </c>
      <c r="E63" s="106">
        <f>IFERROR(ROUND(E62/E57,4),)</f>
        <v>4.0000000000000002E-4</v>
      </c>
      <c r="F63" s="107">
        <f t="shared" ref="F63:R63" si="18">IFERROR(ROUND(F62/F57,4),)</f>
        <v>4.0000000000000002E-4</v>
      </c>
      <c r="G63" s="107">
        <f t="shared" si="18"/>
        <v>4.0000000000000002E-4</v>
      </c>
      <c r="H63" s="107">
        <f t="shared" si="18"/>
        <v>4.0000000000000002E-4</v>
      </c>
      <c r="I63" s="107">
        <f t="shared" si="18"/>
        <v>4.0000000000000002E-4</v>
      </c>
      <c r="J63" s="107">
        <f t="shared" si="18"/>
        <v>4.0000000000000002E-4</v>
      </c>
      <c r="K63" s="107">
        <f t="shared" si="18"/>
        <v>0</v>
      </c>
      <c r="L63" s="107">
        <f t="shared" si="18"/>
        <v>0</v>
      </c>
      <c r="M63" s="107">
        <f t="shared" si="18"/>
        <v>0</v>
      </c>
      <c r="N63" s="107">
        <f t="shared" si="18"/>
        <v>0</v>
      </c>
      <c r="O63" s="107">
        <f t="shared" si="18"/>
        <v>0</v>
      </c>
      <c r="P63" s="107">
        <f t="shared" si="18"/>
        <v>4.0000000000000002E-4</v>
      </c>
      <c r="Q63" s="107">
        <f t="shared" si="18"/>
        <v>4.0000000000000002E-4</v>
      </c>
      <c r="R63" s="107">
        <f t="shared" si="18"/>
        <v>4.0000000000000002E-4</v>
      </c>
    </row>
    <row r="64" spans="1:18" ht="20.25" customHeight="1" x14ac:dyDescent="0.25">
      <c r="A64" s="36" t="s">
        <v>73</v>
      </c>
      <c r="B64" s="49" t="s">
        <v>49</v>
      </c>
      <c r="C64" s="50" t="s">
        <v>23</v>
      </c>
      <c r="D64" s="98">
        <f>D81+D100</f>
        <v>82.911699999999996</v>
      </c>
      <c r="E64" s="98">
        <f>E81+E100</f>
        <v>68.186000000000007</v>
      </c>
      <c r="F64" s="99">
        <f>SUM(G64:R64)</f>
        <v>77.53</v>
      </c>
      <c r="G64" s="98">
        <f>G81+G100</f>
        <v>17.61</v>
      </c>
      <c r="H64" s="98">
        <f>H81+H100</f>
        <v>14.75</v>
      </c>
      <c r="I64" s="98">
        <f>I81+I100</f>
        <v>12.92</v>
      </c>
      <c r="J64" s="98">
        <f>J81+J100</f>
        <v>2.12</v>
      </c>
      <c r="K64" s="99">
        <f>'[1]Зведений баланс'!J842</f>
        <v>0</v>
      </c>
      <c r="L64" s="99">
        <f>'[1]Зведений баланс'!K842</f>
        <v>0</v>
      </c>
      <c r="M64" s="99">
        <f>'[1]Зведений баланс'!L842</f>
        <v>0</v>
      </c>
      <c r="N64" s="99">
        <f>'[1]Зведений баланс'!M842</f>
        <v>0</v>
      </c>
      <c r="O64" s="99">
        <f>'[1]Зведений баланс'!N842</f>
        <v>0</v>
      </c>
      <c r="P64" s="98">
        <f>P81+P100</f>
        <v>2.06</v>
      </c>
      <c r="Q64" s="98">
        <f>Q81+Q100</f>
        <v>12.04</v>
      </c>
      <c r="R64" s="98">
        <f>R81+R100</f>
        <v>16.03</v>
      </c>
    </row>
    <row r="65" spans="1:18" ht="17.25" customHeight="1" x14ac:dyDescent="0.25">
      <c r="A65" s="17" t="s">
        <v>74</v>
      </c>
      <c r="B65" s="18" t="s">
        <v>51</v>
      </c>
      <c r="C65" s="29" t="s">
        <v>23</v>
      </c>
      <c r="D65" s="100">
        <v>0</v>
      </c>
      <c r="E65" s="100">
        <v>0</v>
      </c>
      <c r="F65" s="101">
        <f>SUM(G65:R65)</f>
        <v>0</v>
      </c>
      <c r="G65" s="101">
        <f>'[1]Зведений баланс'!E843</f>
        <v>0</v>
      </c>
      <c r="H65" s="101">
        <f>'[1]Зведений баланс'!F843</f>
        <v>0</v>
      </c>
      <c r="I65" s="101">
        <f>'[1]Зведений баланс'!G843</f>
        <v>0</v>
      </c>
      <c r="J65" s="101">
        <f>'[1]Зведений баланс'!H843+'[1]Зведений баланс'!I843</f>
        <v>0</v>
      </c>
      <c r="K65" s="101">
        <f>'[1]Зведений баланс'!J843</f>
        <v>0</v>
      </c>
      <c r="L65" s="101">
        <f>'[1]Зведений баланс'!K843</f>
        <v>0</v>
      </c>
      <c r="M65" s="101">
        <f>'[1]Зведений баланс'!L843</f>
        <v>0</v>
      </c>
      <c r="N65" s="101">
        <f>'[1]Зведений баланс'!M843</f>
        <v>0</v>
      </c>
      <c r="O65" s="101">
        <f>'[1]Зведений баланс'!N843</f>
        <v>0</v>
      </c>
      <c r="P65" s="101">
        <f>'[1]Зведений баланс'!O843+'[1]Зведений баланс'!P843</f>
        <v>0</v>
      </c>
      <c r="Q65" s="101">
        <f>'[1]Зведений баланс'!Q843</f>
        <v>0</v>
      </c>
      <c r="R65" s="101">
        <f>'[1]Зведений баланс'!R843</f>
        <v>0</v>
      </c>
    </row>
    <row r="66" spans="1:18" ht="18.75" customHeight="1" x14ac:dyDescent="0.25">
      <c r="A66" s="84" t="s">
        <v>75</v>
      </c>
      <c r="B66" s="85" t="s">
        <v>57</v>
      </c>
      <c r="C66" s="102" t="s">
        <v>23</v>
      </c>
      <c r="D66" s="103">
        <f>D68+D69</f>
        <v>12079.0911</v>
      </c>
      <c r="E66" s="103">
        <f>E68+E69</f>
        <v>10748.9563</v>
      </c>
      <c r="F66" s="104">
        <f>SUM(G66:R66)</f>
        <v>12392.057999999999</v>
      </c>
      <c r="G66" s="104">
        <f>G68+G69</f>
        <v>2749.0149999999999</v>
      </c>
      <c r="H66" s="104">
        <f t="shared" ref="H66:R66" si="19">H68+H69</f>
        <v>2321.4359999999997</v>
      </c>
      <c r="I66" s="104">
        <f t="shared" si="19"/>
        <v>2089.9259999999999</v>
      </c>
      <c r="J66" s="104">
        <f t="shared" si="19"/>
        <v>369.18100000000004</v>
      </c>
      <c r="K66" s="104">
        <f t="shared" si="19"/>
        <v>0</v>
      </c>
      <c r="L66" s="104">
        <f t="shared" si="19"/>
        <v>0</v>
      </c>
      <c r="M66" s="104">
        <f t="shared" si="19"/>
        <v>0</v>
      </c>
      <c r="N66" s="104">
        <f t="shared" si="19"/>
        <v>0</v>
      </c>
      <c r="O66" s="104">
        <f t="shared" si="19"/>
        <v>0</v>
      </c>
      <c r="P66" s="104">
        <f t="shared" si="19"/>
        <v>378.15699999999998</v>
      </c>
      <c r="Q66" s="104">
        <f t="shared" si="19"/>
        <v>1957.1009999999999</v>
      </c>
      <c r="R66" s="104">
        <f t="shared" si="19"/>
        <v>2527.2419999999997</v>
      </c>
    </row>
    <row r="67" spans="1:18" ht="18" customHeight="1" x14ac:dyDescent="0.25">
      <c r="A67" s="17"/>
      <c r="B67" s="18" t="s">
        <v>58</v>
      </c>
      <c r="C67" s="105" t="s">
        <v>1</v>
      </c>
      <c r="D67" s="106">
        <f>IFERROR(ROUND(D66/D57,4),)</f>
        <v>6.2600000000000003E-2</v>
      </c>
      <c r="E67" s="106">
        <f t="shared" ref="E67:R67" si="20">IFERROR(ROUND(E66/E57,4),)</f>
        <v>6.5799999999999997E-2</v>
      </c>
      <c r="F67" s="107">
        <f t="shared" si="20"/>
        <v>6.59E-2</v>
      </c>
      <c r="G67" s="107">
        <f t="shared" si="20"/>
        <v>6.59E-2</v>
      </c>
      <c r="H67" s="107">
        <f t="shared" si="20"/>
        <v>6.59E-2</v>
      </c>
      <c r="I67" s="107">
        <f t="shared" si="20"/>
        <v>6.6000000000000003E-2</v>
      </c>
      <c r="J67" s="107">
        <f t="shared" si="20"/>
        <v>6.6100000000000006E-2</v>
      </c>
      <c r="K67" s="107">
        <f t="shared" si="20"/>
        <v>0</v>
      </c>
      <c r="L67" s="107">
        <f t="shared" si="20"/>
        <v>0</v>
      </c>
      <c r="M67" s="107">
        <f t="shared" si="20"/>
        <v>0</v>
      </c>
      <c r="N67" s="107">
        <f t="shared" si="20"/>
        <v>0</v>
      </c>
      <c r="O67" s="107">
        <f t="shared" si="20"/>
        <v>0</v>
      </c>
      <c r="P67" s="107">
        <f t="shared" si="20"/>
        <v>6.6100000000000006E-2</v>
      </c>
      <c r="Q67" s="107">
        <f t="shared" si="20"/>
        <v>6.6000000000000003E-2</v>
      </c>
      <c r="R67" s="107">
        <f t="shared" si="20"/>
        <v>6.59E-2</v>
      </c>
    </row>
    <row r="68" spans="1:18" ht="18" customHeight="1" x14ac:dyDescent="0.25">
      <c r="A68" s="36" t="s">
        <v>76</v>
      </c>
      <c r="B68" s="49" t="s">
        <v>49</v>
      </c>
      <c r="C68" s="50" t="s">
        <v>23</v>
      </c>
      <c r="D68" s="98">
        <f>D85+D104</f>
        <v>11999.444</v>
      </c>
      <c r="E68" s="98">
        <f>E85+E104</f>
        <v>10697.6785</v>
      </c>
      <c r="F68" s="99">
        <f>SUM(G68:R68)</f>
        <v>12392.057999999999</v>
      </c>
      <c r="G68" s="98">
        <f>G85+G104</f>
        <v>2749.0149999999999</v>
      </c>
      <c r="H68" s="98">
        <f>H85+H104</f>
        <v>2321.4359999999997</v>
      </c>
      <c r="I68" s="98">
        <f>I85+I104</f>
        <v>2089.9259999999999</v>
      </c>
      <c r="J68" s="98">
        <f>J85+J104</f>
        <v>369.18100000000004</v>
      </c>
      <c r="K68" s="99">
        <f>'[1]Зведений баланс'!J834</f>
        <v>0</v>
      </c>
      <c r="L68" s="99">
        <f>'[1]Зведений баланс'!K834</f>
        <v>0</v>
      </c>
      <c r="M68" s="99">
        <f>'[1]Зведений баланс'!L834</f>
        <v>0</v>
      </c>
      <c r="N68" s="99">
        <f>'[1]Зведений баланс'!M834</f>
        <v>0</v>
      </c>
      <c r="O68" s="99">
        <f>'[1]Зведений баланс'!N834</f>
        <v>0</v>
      </c>
      <c r="P68" s="98">
        <f>P85+P104</f>
        <v>378.15699999999998</v>
      </c>
      <c r="Q68" s="98">
        <f>Q85+Q104</f>
        <v>1957.1009999999999</v>
      </c>
      <c r="R68" s="98">
        <f>R85+R104</f>
        <v>2527.2419999999997</v>
      </c>
    </row>
    <row r="69" spans="1:18" ht="20.25" customHeight="1" x14ac:dyDescent="0.25">
      <c r="A69" s="17" t="s">
        <v>77</v>
      </c>
      <c r="B69" s="18" t="s">
        <v>51</v>
      </c>
      <c r="C69" s="29" t="s">
        <v>23</v>
      </c>
      <c r="D69" s="100">
        <f>D86+D105</f>
        <v>79.647099999999995</v>
      </c>
      <c r="E69" s="100">
        <f>E86+E105</f>
        <v>51.277799999999999</v>
      </c>
      <c r="F69" s="100">
        <f>F86+F105</f>
        <v>0</v>
      </c>
      <c r="G69" s="100">
        <f>G86+G105</f>
        <v>0</v>
      </c>
      <c r="H69" s="100">
        <f>H86+H105</f>
        <v>0</v>
      </c>
      <c r="I69" s="100">
        <f>I86+I105</f>
        <v>0</v>
      </c>
      <c r="J69" s="100">
        <f>J86+J105</f>
        <v>0</v>
      </c>
      <c r="K69" s="100">
        <f>K86+K105</f>
        <v>0</v>
      </c>
      <c r="L69" s="100">
        <f>L86+L105</f>
        <v>0</v>
      </c>
      <c r="M69" s="100">
        <f>M86+M105</f>
        <v>0</v>
      </c>
      <c r="N69" s="100">
        <f>N86+N105</f>
        <v>0</v>
      </c>
      <c r="O69" s="100">
        <f>O86+O105</f>
        <v>0</v>
      </c>
      <c r="P69" s="100">
        <f>P86+P105</f>
        <v>0</v>
      </c>
      <c r="Q69" s="100">
        <f>Q86+Q105</f>
        <v>0</v>
      </c>
      <c r="R69" s="100">
        <f>R86+R105</f>
        <v>0</v>
      </c>
    </row>
    <row r="70" spans="1:18" ht="18" customHeight="1" x14ac:dyDescent="0.25">
      <c r="A70" s="84" t="s">
        <v>78</v>
      </c>
      <c r="B70" s="85" t="s">
        <v>62</v>
      </c>
      <c r="C70" s="102" t="s">
        <v>23</v>
      </c>
      <c r="D70" s="103">
        <f>D72+D73</f>
        <v>6244.4023999999999</v>
      </c>
      <c r="E70" s="103">
        <f>E72+E73</f>
        <v>5088.8287</v>
      </c>
      <c r="F70" s="104">
        <f>SUM(G70:R70)</f>
        <v>8394.36</v>
      </c>
      <c r="G70" s="104">
        <f>G72+G73</f>
        <v>1880.31</v>
      </c>
      <c r="H70" s="104">
        <f t="shared" ref="H70:R70" si="21">H72+H73</f>
        <v>1582.77</v>
      </c>
      <c r="I70" s="104">
        <f t="shared" si="21"/>
        <v>1408.74</v>
      </c>
      <c r="J70" s="104">
        <f t="shared" si="21"/>
        <v>241.79</v>
      </c>
      <c r="K70" s="104">
        <f t="shared" si="21"/>
        <v>0</v>
      </c>
      <c r="L70" s="104">
        <f t="shared" si="21"/>
        <v>0</v>
      </c>
      <c r="M70" s="104">
        <f t="shared" si="21"/>
        <v>0</v>
      </c>
      <c r="N70" s="104">
        <f t="shared" si="21"/>
        <v>0</v>
      </c>
      <c r="O70" s="104">
        <f t="shared" si="21"/>
        <v>0</v>
      </c>
      <c r="P70" s="104">
        <f t="shared" si="21"/>
        <v>242.64000000000001</v>
      </c>
      <c r="Q70" s="104">
        <f t="shared" si="21"/>
        <v>1316.47</v>
      </c>
      <c r="R70" s="104">
        <f t="shared" si="21"/>
        <v>1721.6399999999999</v>
      </c>
    </row>
    <row r="71" spans="1:18" ht="20.25" customHeight="1" x14ac:dyDescent="0.25">
      <c r="A71" s="17"/>
      <c r="B71" s="18" t="s">
        <v>58</v>
      </c>
      <c r="C71" s="105" t="s">
        <v>1</v>
      </c>
      <c r="D71" s="106">
        <f>IFERROR(ROUND(D70/D61,4),)</f>
        <v>0.64090000000000003</v>
      </c>
      <c r="E71" s="106">
        <f>IFERROR(ROUND(E70/E61,4),)</f>
        <v>1.4164000000000001</v>
      </c>
      <c r="F71" s="108">
        <f t="shared" ref="F71:R71" si="22">IFERROR(ROUND(F70/F57,4),)</f>
        <v>4.4699999999999997E-2</v>
      </c>
      <c r="G71" s="108">
        <f t="shared" si="22"/>
        <v>4.5100000000000001E-2</v>
      </c>
      <c r="H71" s="108">
        <f t="shared" si="22"/>
        <v>4.4900000000000002E-2</v>
      </c>
      <c r="I71" s="108">
        <f t="shared" si="22"/>
        <v>4.4499999999999998E-2</v>
      </c>
      <c r="J71" s="108">
        <f t="shared" si="22"/>
        <v>4.3299999999999998E-2</v>
      </c>
      <c r="K71" s="108">
        <f t="shared" si="22"/>
        <v>0</v>
      </c>
      <c r="L71" s="108">
        <f t="shared" si="22"/>
        <v>0</v>
      </c>
      <c r="M71" s="108">
        <f t="shared" si="22"/>
        <v>0</v>
      </c>
      <c r="N71" s="108">
        <f t="shared" si="22"/>
        <v>0</v>
      </c>
      <c r="O71" s="108">
        <f t="shared" si="22"/>
        <v>0</v>
      </c>
      <c r="P71" s="108">
        <f t="shared" si="22"/>
        <v>4.24E-2</v>
      </c>
      <c r="Q71" s="108">
        <f t="shared" si="22"/>
        <v>4.4400000000000002E-2</v>
      </c>
      <c r="R71" s="108">
        <f t="shared" si="22"/>
        <v>4.4900000000000002E-2</v>
      </c>
    </row>
    <row r="72" spans="1:18" ht="17.25" customHeight="1" x14ac:dyDescent="0.25">
      <c r="A72" s="36" t="s">
        <v>79</v>
      </c>
      <c r="B72" s="49" t="s">
        <v>49</v>
      </c>
      <c r="C72" s="50" t="s">
        <v>23</v>
      </c>
      <c r="D72" s="98">
        <f>D91+D108</f>
        <v>6190.4360999999999</v>
      </c>
      <c r="E72" s="98">
        <f>E91+E108</f>
        <v>5076.0127000000002</v>
      </c>
      <c r="F72" s="99">
        <f>SUM(G72:R72)</f>
        <v>8394.36</v>
      </c>
      <c r="G72" s="98">
        <f t="shared" ref="G72:J73" si="23">G91+G108</f>
        <v>1880.31</v>
      </c>
      <c r="H72" s="98">
        <f t="shared" si="23"/>
        <v>1582.77</v>
      </c>
      <c r="I72" s="98">
        <f t="shared" si="23"/>
        <v>1408.74</v>
      </c>
      <c r="J72" s="98">
        <f t="shared" si="23"/>
        <v>241.79</v>
      </c>
      <c r="K72" s="99">
        <f>'[1]Зведений баланс'!J838</f>
        <v>0</v>
      </c>
      <c r="L72" s="99">
        <f>'[1]Зведений баланс'!K838</f>
        <v>0</v>
      </c>
      <c r="M72" s="99">
        <f>'[1]Зведений баланс'!L838</f>
        <v>0</v>
      </c>
      <c r="N72" s="99">
        <f>'[1]Зведений баланс'!M838</f>
        <v>0</v>
      </c>
      <c r="O72" s="99">
        <f>'[1]Зведений баланс'!N838</f>
        <v>0</v>
      </c>
      <c r="P72" s="98">
        <f t="shared" ref="P72:R73" si="24">P91+P108</f>
        <v>242.64000000000001</v>
      </c>
      <c r="Q72" s="98">
        <f t="shared" si="24"/>
        <v>1316.47</v>
      </c>
      <c r="R72" s="98">
        <f t="shared" si="24"/>
        <v>1721.6399999999999</v>
      </c>
    </row>
    <row r="73" spans="1:18" ht="18.75" customHeight="1" x14ac:dyDescent="0.25">
      <c r="A73" s="17" t="s">
        <v>80</v>
      </c>
      <c r="B73" s="18" t="s">
        <v>51</v>
      </c>
      <c r="C73" s="29" t="s">
        <v>23</v>
      </c>
      <c r="D73" s="100">
        <f>D92+D109</f>
        <v>53.966299999999997</v>
      </c>
      <c r="E73" s="100">
        <f>E92+E109</f>
        <v>12.816000000000001</v>
      </c>
      <c r="F73" s="101">
        <f>SUM(G73:R73)</f>
        <v>0</v>
      </c>
      <c r="G73" s="100">
        <f t="shared" si="23"/>
        <v>0</v>
      </c>
      <c r="H73" s="100">
        <f t="shared" si="23"/>
        <v>0</v>
      </c>
      <c r="I73" s="100">
        <f t="shared" si="23"/>
        <v>0</v>
      </c>
      <c r="J73" s="100">
        <f t="shared" si="23"/>
        <v>0</v>
      </c>
      <c r="K73" s="100">
        <f>K92+K109</f>
        <v>0</v>
      </c>
      <c r="L73" s="100">
        <f>L92+L109</f>
        <v>0</v>
      </c>
      <c r="M73" s="100">
        <f>M92+M109</f>
        <v>0</v>
      </c>
      <c r="N73" s="100">
        <f>N92+N109</f>
        <v>0</v>
      </c>
      <c r="O73" s="100">
        <f>O92+O109</f>
        <v>0</v>
      </c>
      <c r="P73" s="100">
        <f t="shared" si="24"/>
        <v>0</v>
      </c>
      <c r="Q73" s="100">
        <f t="shared" si="24"/>
        <v>0</v>
      </c>
      <c r="R73" s="100">
        <f t="shared" si="24"/>
        <v>0</v>
      </c>
    </row>
    <row r="74" spans="1:18" ht="56.25" customHeight="1" x14ac:dyDescent="0.25">
      <c r="A74" s="17" t="s">
        <v>69</v>
      </c>
      <c r="B74" s="18" t="s">
        <v>123</v>
      </c>
      <c r="C74" s="19" t="s">
        <v>23</v>
      </c>
      <c r="D74" s="109">
        <f>D75+D79+D83+D89</f>
        <v>187752.54667999997</v>
      </c>
      <c r="E74" s="109">
        <f>E75+E79+E83+E89</f>
        <v>159437.57099999997</v>
      </c>
      <c r="F74" s="109">
        <f>F75+F79+F83+F89</f>
        <v>183914.45</v>
      </c>
      <c r="G74" s="109">
        <f>G75+G79+G83+G89</f>
        <v>40821.85</v>
      </c>
      <c r="H74" s="109">
        <f>H75+H79+H83+H89</f>
        <v>34466.038999999997</v>
      </c>
      <c r="I74" s="109">
        <f>I75+I79+I83+I89</f>
        <v>31008.546999999999</v>
      </c>
      <c r="J74" s="109">
        <f>J75+J79+J83+J89</f>
        <v>5468.6459999999997</v>
      </c>
      <c r="K74" s="109">
        <f>K75+K79+K83+K89</f>
        <v>0</v>
      </c>
      <c r="L74" s="109">
        <f>L75+L79+L83+L89</f>
        <v>0</v>
      </c>
      <c r="M74" s="109">
        <f>M75+M79+M83+M89</f>
        <v>0</v>
      </c>
      <c r="N74" s="109">
        <f>N75+N79+N83+N89</f>
        <v>0</v>
      </c>
      <c r="O74" s="109">
        <f>O75+O79+O83+O89</f>
        <v>0</v>
      </c>
      <c r="P74" s="109">
        <f>P75+P79+P83+P89</f>
        <v>5595.2580000000007</v>
      </c>
      <c r="Q74" s="109">
        <f>Q75+Q79+Q83+Q89</f>
        <v>29034.351000000002</v>
      </c>
      <c r="R74" s="109">
        <f>R75+R79+R83+R89</f>
        <v>37519.759000000005</v>
      </c>
    </row>
    <row r="75" spans="1:18" ht="17.25" customHeight="1" x14ac:dyDescent="0.25">
      <c r="A75" s="84" t="s">
        <v>91</v>
      </c>
      <c r="B75" s="85" t="s">
        <v>46</v>
      </c>
      <c r="C75" s="102" t="s">
        <v>23</v>
      </c>
      <c r="D75" s="104">
        <f>D77+D78</f>
        <v>169887.92947999999</v>
      </c>
      <c r="E75" s="104">
        <f>E77+E78</f>
        <v>143941.06699999998</v>
      </c>
      <c r="F75" s="104">
        <f>SUM(G75:R75)</f>
        <v>163529.552</v>
      </c>
      <c r="G75" s="104">
        <f>G77+G78</f>
        <v>36280.714999999997</v>
      </c>
      <c r="H75" s="104">
        <f t="shared" ref="H75:R75" si="25">H77+H78</f>
        <v>30636.573</v>
      </c>
      <c r="I75" s="104">
        <f t="shared" si="25"/>
        <v>27577.931</v>
      </c>
      <c r="J75" s="104">
        <f t="shared" si="25"/>
        <v>4870.0349999999999</v>
      </c>
      <c r="K75" s="104">
        <f t="shared" si="25"/>
        <v>0</v>
      </c>
      <c r="L75" s="104">
        <f t="shared" si="25"/>
        <v>0</v>
      </c>
      <c r="M75" s="104">
        <f t="shared" si="25"/>
        <v>0</v>
      </c>
      <c r="N75" s="104">
        <f t="shared" si="25"/>
        <v>0</v>
      </c>
      <c r="O75" s="104">
        <f t="shared" si="25"/>
        <v>0</v>
      </c>
      <c r="P75" s="104">
        <f t="shared" si="25"/>
        <v>4987.3810000000003</v>
      </c>
      <c r="Q75" s="104">
        <f t="shared" si="25"/>
        <v>25824.61</v>
      </c>
      <c r="R75" s="104">
        <f t="shared" si="25"/>
        <v>33352.307000000001</v>
      </c>
    </row>
    <row r="76" spans="1:18" ht="17.25" customHeight="1" x14ac:dyDescent="0.25">
      <c r="A76" s="17"/>
      <c r="B76" s="18" t="s">
        <v>47</v>
      </c>
      <c r="C76" s="105" t="s">
        <v>1</v>
      </c>
      <c r="D76" s="107">
        <f>IFERROR(ROUND(D75/D74,4),)</f>
        <v>0.90490000000000004</v>
      </c>
      <c r="E76" s="107">
        <f>IFERROR(ROUND(E75/E74,4),)</f>
        <v>0.90280000000000005</v>
      </c>
      <c r="F76" s="107">
        <f t="shared" ref="F76:R76" si="26">IFERROR(ROUND(F75/F74,4),)</f>
        <v>0.88919999999999999</v>
      </c>
      <c r="G76" s="107">
        <f t="shared" si="26"/>
        <v>0.88880000000000003</v>
      </c>
      <c r="H76" s="107">
        <f t="shared" si="26"/>
        <v>0.88890000000000002</v>
      </c>
      <c r="I76" s="107">
        <f t="shared" si="26"/>
        <v>0.88939999999999997</v>
      </c>
      <c r="J76" s="107">
        <f t="shared" si="26"/>
        <v>0.89049999999999996</v>
      </c>
      <c r="K76" s="107">
        <f t="shared" si="26"/>
        <v>0</v>
      </c>
      <c r="L76" s="107">
        <f t="shared" si="26"/>
        <v>0</v>
      </c>
      <c r="M76" s="107">
        <f t="shared" si="26"/>
        <v>0</v>
      </c>
      <c r="N76" s="107">
        <f t="shared" si="26"/>
        <v>0</v>
      </c>
      <c r="O76" s="107">
        <f t="shared" si="26"/>
        <v>0</v>
      </c>
      <c r="P76" s="107">
        <f t="shared" si="26"/>
        <v>0.89139999999999997</v>
      </c>
      <c r="Q76" s="107">
        <f t="shared" si="26"/>
        <v>0.88949999999999996</v>
      </c>
      <c r="R76" s="107">
        <f t="shared" si="26"/>
        <v>0.88890000000000002</v>
      </c>
    </row>
    <row r="77" spans="1:18" ht="21.75" customHeight="1" x14ac:dyDescent="0.25">
      <c r="A77" s="21" t="s">
        <v>92</v>
      </c>
      <c r="B77" s="22" t="s">
        <v>49</v>
      </c>
      <c r="C77" s="23" t="s">
        <v>23</v>
      </c>
      <c r="D77" s="110">
        <v>160314.28148000001</v>
      </c>
      <c r="E77" s="146">
        <v>140373.39559999999</v>
      </c>
      <c r="F77" s="110">
        <f>SUM(G77:R77)</f>
        <v>163529.552</v>
      </c>
      <c r="G77" s="147">
        <v>36280.714999999997</v>
      </c>
      <c r="H77" s="147">
        <v>30636.573</v>
      </c>
      <c r="I77" s="147">
        <v>27577.931</v>
      </c>
      <c r="J77" s="147">
        <v>4870.0349999999999</v>
      </c>
      <c r="K77" s="147">
        <f>'[1]Зведений баланс'!J847</f>
        <v>0</v>
      </c>
      <c r="L77" s="147">
        <f>'[1]Зведений баланс'!K847</f>
        <v>0</v>
      </c>
      <c r="M77" s="147">
        <f>'[1]Зведений баланс'!L847</f>
        <v>0</v>
      </c>
      <c r="N77" s="147">
        <f>'[1]Зведений баланс'!M847</f>
        <v>0</v>
      </c>
      <c r="O77" s="147">
        <f>'[1]Зведений баланс'!N847</f>
        <v>0</v>
      </c>
      <c r="P77" s="147">
        <v>4987.3810000000003</v>
      </c>
      <c r="Q77" s="147">
        <v>25824.61</v>
      </c>
      <c r="R77" s="147">
        <v>33352.307000000001</v>
      </c>
    </row>
    <row r="78" spans="1:18" ht="19.5" customHeight="1" x14ac:dyDescent="0.25">
      <c r="A78" s="17" t="s">
        <v>93</v>
      </c>
      <c r="B78" s="18" t="s">
        <v>51</v>
      </c>
      <c r="C78" s="29" t="s">
        <v>23</v>
      </c>
      <c r="D78" s="111">
        <v>9573.6479999999992</v>
      </c>
      <c r="E78" s="145">
        <v>3567.6714000000002</v>
      </c>
      <c r="F78" s="101">
        <f>SUM(G78:R78)</f>
        <v>0</v>
      </c>
      <c r="G78" s="101">
        <f>'[1]Зведений баланс'!E848</f>
        <v>0</v>
      </c>
      <c r="H78" s="101">
        <f>'[1]Зведений баланс'!F848</f>
        <v>0</v>
      </c>
      <c r="I78" s="101">
        <f>'[1]Зведений баланс'!G848</f>
        <v>0</v>
      </c>
      <c r="J78" s="101">
        <f>'[1]Зведений баланс'!H848+'[1]Зведений баланс'!I848</f>
        <v>0</v>
      </c>
      <c r="K78" s="101">
        <f>'[1]Зведений баланс'!J848</f>
        <v>0</v>
      </c>
      <c r="L78" s="101">
        <f>'[1]Зведений баланс'!K848</f>
        <v>0</v>
      </c>
      <c r="M78" s="101">
        <f>'[1]Зведений баланс'!L848</f>
        <v>0</v>
      </c>
      <c r="N78" s="101">
        <f>'[1]Зведений баланс'!M848</f>
        <v>0</v>
      </c>
      <c r="O78" s="101">
        <f>'[1]Зведений баланс'!N848</f>
        <v>0</v>
      </c>
      <c r="P78" s="101">
        <f>'[1]Зведений баланс'!O848+'[1]Зведений баланс'!P848</f>
        <v>0</v>
      </c>
      <c r="Q78" s="101">
        <f>'[1]Зведений баланс'!Q848</f>
        <v>0</v>
      </c>
      <c r="R78" s="101">
        <f>'[1]Зведений баланс'!R848</f>
        <v>0</v>
      </c>
    </row>
    <row r="79" spans="1:18" ht="18" customHeight="1" x14ac:dyDescent="0.25">
      <c r="A79" s="84" t="s">
        <v>94</v>
      </c>
      <c r="B79" s="85" t="s">
        <v>53</v>
      </c>
      <c r="C79" s="102" t="s">
        <v>23</v>
      </c>
      <c r="D79" s="104">
        <f>D81+D82</f>
        <v>82.911699999999996</v>
      </c>
      <c r="E79" s="104">
        <f>E81+E82</f>
        <v>68.186000000000007</v>
      </c>
      <c r="F79" s="104">
        <f>SUM(G79:R79)</f>
        <v>77.53</v>
      </c>
      <c r="G79" s="104">
        <f>G81+G82</f>
        <v>17.61</v>
      </c>
      <c r="H79" s="104">
        <f t="shared" ref="H79:R79" si="27">H81+H82</f>
        <v>14.75</v>
      </c>
      <c r="I79" s="104">
        <f t="shared" si="27"/>
        <v>12.92</v>
      </c>
      <c r="J79" s="104">
        <f t="shared" si="27"/>
        <v>2.12</v>
      </c>
      <c r="K79" s="104">
        <f t="shared" si="27"/>
        <v>0</v>
      </c>
      <c r="L79" s="104">
        <f t="shared" si="27"/>
        <v>0</v>
      </c>
      <c r="M79" s="104">
        <f t="shared" si="27"/>
        <v>0</v>
      </c>
      <c r="N79" s="104">
        <f t="shared" si="27"/>
        <v>0</v>
      </c>
      <c r="O79" s="104">
        <f t="shared" si="27"/>
        <v>0</v>
      </c>
      <c r="P79" s="104">
        <f t="shared" si="27"/>
        <v>2.06</v>
      </c>
      <c r="Q79" s="104">
        <f t="shared" si="27"/>
        <v>12.04</v>
      </c>
      <c r="R79" s="104">
        <f t="shared" si="27"/>
        <v>16.03</v>
      </c>
    </row>
    <row r="80" spans="1:18" ht="19.5" customHeight="1" x14ac:dyDescent="0.25">
      <c r="A80" s="17"/>
      <c r="B80" s="18" t="s">
        <v>47</v>
      </c>
      <c r="C80" s="105" t="s">
        <v>1</v>
      </c>
      <c r="D80" s="107">
        <f>IFERROR(ROUND(D79/D74,4),)</f>
        <v>4.0000000000000002E-4</v>
      </c>
      <c r="E80" s="107">
        <f>IFERROR(ROUND(E79/E74,4),)</f>
        <v>4.0000000000000002E-4</v>
      </c>
      <c r="F80" s="107">
        <f t="shared" ref="F80:R80" si="28">IFERROR(ROUND(F79/F74,4),)</f>
        <v>4.0000000000000002E-4</v>
      </c>
      <c r="G80" s="107">
        <f t="shared" si="28"/>
        <v>4.0000000000000002E-4</v>
      </c>
      <c r="H80" s="107">
        <f t="shared" si="28"/>
        <v>4.0000000000000002E-4</v>
      </c>
      <c r="I80" s="107">
        <f t="shared" si="28"/>
        <v>4.0000000000000002E-4</v>
      </c>
      <c r="J80" s="107">
        <f t="shared" si="28"/>
        <v>4.0000000000000002E-4</v>
      </c>
      <c r="K80" s="107">
        <f t="shared" si="28"/>
        <v>0</v>
      </c>
      <c r="L80" s="107">
        <f t="shared" si="28"/>
        <v>0</v>
      </c>
      <c r="M80" s="107">
        <f t="shared" si="28"/>
        <v>0</v>
      </c>
      <c r="N80" s="107">
        <f t="shared" si="28"/>
        <v>0</v>
      </c>
      <c r="O80" s="107">
        <f t="shared" si="28"/>
        <v>0</v>
      </c>
      <c r="P80" s="107">
        <f t="shared" si="28"/>
        <v>4.0000000000000002E-4</v>
      </c>
      <c r="Q80" s="107">
        <f t="shared" si="28"/>
        <v>4.0000000000000002E-4</v>
      </c>
      <c r="R80" s="107">
        <f t="shared" si="28"/>
        <v>4.0000000000000002E-4</v>
      </c>
    </row>
    <row r="81" spans="1:18" ht="19.5" customHeight="1" x14ac:dyDescent="0.25">
      <c r="A81" s="36" t="s">
        <v>95</v>
      </c>
      <c r="B81" s="49" t="s">
        <v>49</v>
      </c>
      <c r="C81" s="50" t="s">
        <v>23</v>
      </c>
      <c r="D81" s="110">
        <v>82.911699999999996</v>
      </c>
      <c r="E81" s="146">
        <v>68.186000000000007</v>
      </c>
      <c r="F81" s="112">
        <f>SUM(G81:R81)</f>
        <v>77.53</v>
      </c>
      <c r="G81" s="147">
        <v>17.61</v>
      </c>
      <c r="H81" s="147">
        <v>14.75</v>
      </c>
      <c r="I81" s="147">
        <v>12.92</v>
      </c>
      <c r="J81" s="147">
        <v>2.12</v>
      </c>
      <c r="K81" s="147">
        <f>'[1]Зведений баланс'!J859</f>
        <v>0</v>
      </c>
      <c r="L81" s="147">
        <f>'[1]Зведений баланс'!K859</f>
        <v>0</v>
      </c>
      <c r="M81" s="147">
        <f>'[1]Зведений баланс'!L859</f>
        <v>0</v>
      </c>
      <c r="N81" s="147">
        <f>'[1]Зведений баланс'!M859</f>
        <v>0</v>
      </c>
      <c r="O81" s="147">
        <f>'[1]Зведений баланс'!N859</f>
        <v>0</v>
      </c>
      <c r="P81" s="147">
        <v>2.06</v>
      </c>
      <c r="Q81" s="147">
        <v>12.04</v>
      </c>
      <c r="R81" s="147">
        <v>16.03</v>
      </c>
    </row>
    <row r="82" spans="1:18" ht="18.75" customHeight="1" x14ac:dyDescent="0.25">
      <c r="A82" s="17" t="s">
        <v>97</v>
      </c>
      <c r="B82" s="18" t="s">
        <v>51</v>
      </c>
      <c r="C82" s="29" t="s">
        <v>23</v>
      </c>
      <c r="D82" s="111">
        <v>0</v>
      </c>
      <c r="E82" s="111">
        <v>0</v>
      </c>
      <c r="F82" s="101">
        <f>SUM(G82:R82)</f>
        <v>0</v>
      </c>
      <c r="G82" s="101">
        <f>'[1]Зведений баланс'!E860</f>
        <v>0</v>
      </c>
      <c r="H82" s="101">
        <f>'[1]Зведений баланс'!F860</f>
        <v>0</v>
      </c>
      <c r="I82" s="101">
        <f>'[1]Зведений баланс'!G860</f>
        <v>0</v>
      </c>
      <c r="J82" s="101">
        <f>'[1]Зведений баланс'!H860+'[1]Зведений баланс'!I860</f>
        <v>0</v>
      </c>
      <c r="K82" s="101">
        <f>'[1]Зведений баланс'!J860</f>
        <v>0</v>
      </c>
      <c r="L82" s="101">
        <f>'[1]Зведений баланс'!K860</f>
        <v>0</v>
      </c>
      <c r="M82" s="101">
        <f>'[1]Зведений баланс'!L860</f>
        <v>0</v>
      </c>
      <c r="N82" s="101">
        <f>'[1]Зведений баланс'!M860</f>
        <v>0</v>
      </c>
      <c r="O82" s="101">
        <f>'[1]Зведений баланс'!N860</f>
        <v>0</v>
      </c>
      <c r="P82" s="101">
        <f>'[1]Зведений баланс'!O860+'[1]Зведений баланс'!P860</f>
        <v>0</v>
      </c>
      <c r="Q82" s="101">
        <f>'[1]Зведений баланс'!Q860</f>
        <v>0</v>
      </c>
      <c r="R82" s="101">
        <f>'[1]Зведений баланс'!R860</f>
        <v>0</v>
      </c>
    </row>
    <row r="83" spans="1:18" ht="18.75" customHeight="1" x14ac:dyDescent="0.25">
      <c r="A83" s="84" t="s">
        <v>98</v>
      </c>
      <c r="B83" s="85" t="s">
        <v>57</v>
      </c>
      <c r="C83" s="102" t="s">
        <v>23</v>
      </c>
      <c r="D83" s="104">
        <f>D85+D86</f>
        <v>11961.6911</v>
      </c>
      <c r="E83" s="104">
        <f>E85+E86</f>
        <v>10657.6513</v>
      </c>
      <c r="F83" s="103">
        <f>SUM(G83:R83)</f>
        <v>12276.237999999999</v>
      </c>
      <c r="G83" s="103">
        <f>G85+G86</f>
        <v>2723.7950000000001</v>
      </c>
      <c r="H83" s="103">
        <f>H85+H86</f>
        <v>2300.0059999999999</v>
      </c>
      <c r="I83" s="103">
        <f>I85+I86</f>
        <v>2070.2159999999999</v>
      </c>
      <c r="J83" s="103">
        <f>J85+J86</f>
        <v>365.51100000000002</v>
      </c>
      <c r="K83" s="103">
        <f>K85+K86</f>
        <v>0</v>
      </c>
      <c r="L83" s="103">
        <f>L85+L86</f>
        <v>0</v>
      </c>
      <c r="M83" s="103">
        <f>M85+M86</f>
        <v>0</v>
      </c>
      <c r="N83" s="103">
        <f>N85+N86</f>
        <v>0</v>
      </c>
      <c r="O83" s="103">
        <f>O85+O86</f>
        <v>0</v>
      </c>
      <c r="P83" s="103">
        <f>P85+P86</f>
        <v>374.267</v>
      </c>
      <c r="Q83" s="103">
        <f>Q85+Q86</f>
        <v>1938.5709999999999</v>
      </c>
      <c r="R83" s="103">
        <f>R85+R86</f>
        <v>2503.8719999999998</v>
      </c>
    </row>
    <row r="84" spans="1:18" ht="18.75" customHeight="1" x14ac:dyDescent="0.25">
      <c r="A84" s="17"/>
      <c r="B84" s="18" t="s">
        <v>58</v>
      </c>
      <c r="C84" s="105" t="s">
        <v>1</v>
      </c>
      <c r="D84" s="107">
        <f>IFERROR(ROUND(D83/D74,4),)</f>
        <v>6.3700000000000007E-2</v>
      </c>
      <c r="E84" s="107">
        <f>IFERROR(ROUND(E83/E74,4),)</f>
        <v>6.6799999999999998E-2</v>
      </c>
      <c r="F84" s="107">
        <f t="shared" ref="F84:R84" si="29">IFERROR(ROUND(F83/F74,4),)</f>
        <v>6.6699999999999995E-2</v>
      </c>
      <c r="G84" s="107">
        <f t="shared" si="29"/>
        <v>6.6699999999999995E-2</v>
      </c>
      <c r="H84" s="107">
        <f t="shared" si="29"/>
        <v>6.6699999999999995E-2</v>
      </c>
      <c r="I84" s="107">
        <f t="shared" si="29"/>
        <v>6.6799999999999998E-2</v>
      </c>
      <c r="J84" s="107">
        <f t="shared" si="29"/>
        <v>6.6799999999999998E-2</v>
      </c>
      <c r="K84" s="107">
        <f t="shared" si="29"/>
        <v>0</v>
      </c>
      <c r="L84" s="107">
        <f t="shared" si="29"/>
        <v>0</v>
      </c>
      <c r="M84" s="107">
        <f t="shared" si="29"/>
        <v>0</v>
      </c>
      <c r="N84" s="107">
        <f t="shared" si="29"/>
        <v>0</v>
      </c>
      <c r="O84" s="107">
        <f t="shared" si="29"/>
        <v>0</v>
      </c>
      <c r="P84" s="107">
        <f t="shared" si="29"/>
        <v>6.6900000000000001E-2</v>
      </c>
      <c r="Q84" s="107">
        <f t="shared" si="29"/>
        <v>6.6799999999999998E-2</v>
      </c>
      <c r="R84" s="107">
        <f t="shared" si="29"/>
        <v>6.6699999999999995E-2</v>
      </c>
    </row>
    <row r="85" spans="1:18" ht="14.4" thickBot="1" x14ac:dyDescent="0.3">
      <c r="A85" s="36" t="s">
        <v>99</v>
      </c>
      <c r="B85" s="49" t="s">
        <v>49</v>
      </c>
      <c r="C85" s="50" t="s">
        <v>23</v>
      </c>
      <c r="D85" s="110">
        <v>11882.044</v>
      </c>
      <c r="E85" s="146">
        <v>10606.3735</v>
      </c>
      <c r="F85" s="99">
        <f>SUM(G85:R85)</f>
        <v>12276.237999999999</v>
      </c>
      <c r="G85" s="147">
        <v>2723.7950000000001</v>
      </c>
      <c r="H85" s="147">
        <v>2300.0059999999999</v>
      </c>
      <c r="I85" s="147">
        <v>2070.2159999999999</v>
      </c>
      <c r="J85" s="147">
        <v>365.51100000000002</v>
      </c>
      <c r="K85" s="147">
        <f>'[1]Зведений баланс'!J851</f>
        <v>0</v>
      </c>
      <c r="L85" s="147">
        <f>'[1]Зведений баланс'!K851</f>
        <v>0</v>
      </c>
      <c r="M85" s="147">
        <f>'[1]Зведений баланс'!L851</f>
        <v>0</v>
      </c>
      <c r="N85" s="147">
        <f>'[1]Зведений баланс'!M851</f>
        <v>0</v>
      </c>
      <c r="O85" s="147">
        <f>'[1]Зведений баланс'!N851</f>
        <v>0</v>
      </c>
      <c r="P85" s="147">
        <v>374.267</v>
      </c>
      <c r="Q85" s="147">
        <v>1938.5709999999999</v>
      </c>
      <c r="R85" s="147">
        <v>2503.8719999999998</v>
      </c>
    </row>
    <row r="86" spans="1:18" ht="20.25" customHeight="1" thickBot="1" x14ac:dyDescent="0.3">
      <c r="A86" s="57" t="s">
        <v>100</v>
      </c>
      <c r="B86" s="180" t="s">
        <v>51</v>
      </c>
      <c r="C86" s="184" t="s">
        <v>23</v>
      </c>
      <c r="D86" s="179">
        <v>79.647099999999995</v>
      </c>
      <c r="E86" s="185">
        <v>51.277799999999999</v>
      </c>
      <c r="F86" s="179">
        <f>SUM(G86:R86)</f>
        <v>0</v>
      </c>
      <c r="G86" s="179">
        <f>'[1]Зведений баланс'!E852</f>
        <v>0</v>
      </c>
      <c r="H86" s="179">
        <f>'[1]Зведений баланс'!F852</f>
        <v>0</v>
      </c>
      <c r="I86" s="179">
        <f>'[1]Зведений баланс'!G852</f>
        <v>0</v>
      </c>
      <c r="J86" s="179">
        <f>'[1]Зведений баланс'!H852+'[1]Зведений баланс'!I852</f>
        <v>0</v>
      </c>
      <c r="K86" s="179">
        <f>'[1]Зведений баланс'!J852</f>
        <v>0</v>
      </c>
      <c r="L86" s="179">
        <f>'[1]Зведений баланс'!K852</f>
        <v>0</v>
      </c>
      <c r="M86" s="179">
        <f>'[1]Зведений баланс'!L852</f>
        <v>0</v>
      </c>
      <c r="N86" s="179">
        <f>'[1]Зведений баланс'!M852</f>
        <v>0</v>
      </c>
      <c r="O86" s="179">
        <f>'[1]Зведений баланс'!N852</f>
        <v>0</v>
      </c>
      <c r="P86" s="179">
        <f>'[1]Зведений баланс'!O852+'[1]Зведений баланс'!P852</f>
        <v>0</v>
      </c>
      <c r="Q86" s="179">
        <f>'[1]Зведений баланс'!Q852</f>
        <v>0</v>
      </c>
      <c r="R86" s="179">
        <f>'[1]Зведений баланс'!R852</f>
        <v>0</v>
      </c>
    </row>
    <row r="87" spans="1:18" ht="12.6" customHeight="1" x14ac:dyDescent="0.25">
      <c r="A87" s="172"/>
      <c r="B87" s="173"/>
      <c r="C87" s="172"/>
      <c r="D87" s="182"/>
      <c r="E87" s="183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</row>
    <row r="88" spans="1:18" s="176" customFormat="1" ht="20.25" customHeight="1" thickBot="1" x14ac:dyDescent="0.3">
      <c r="A88" s="172"/>
      <c r="B88" s="173"/>
      <c r="C88" s="172"/>
      <c r="D88" s="182"/>
      <c r="E88" s="183"/>
      <c r="F88" s="182"/>
      <c r="G88" s="182"/>
      <c r="H88" s="182"/>
      <c r="I88" s="188">
        <v>3</v>
      </c>
      <c r="J88" s="182"/>
      <c r="K88" s="182"/>
      <c r="L88" s="182"/>
      <c r="M88" s="182"/>
      <c r="N88" s="182"/>
      <c r="O88" s="182"/>
      <c r="P88" s="182"/>
      <c r="Q88" s="182"/>
      <c r="R88" s="182"/>
    </row>
    <row r="89" spans="1:18" ht="16.2" thickBot="1" x14ac:dyDescent="0.3">
      <c r="A89" s="57" t="s">
        <v>101</v>
      </c>
      <c r="B89" s="180" t="s">
        <v>62</v>
      </c>
      <c r="C89" s="186" t="s">
        <v>23</v>
      </c>
      <c r="D89" s="187">
        <f>D91+D92</f>
        <v>5820.0144</v>
      </c>
      <c r="E89" s="187">
        <f>E91+E92</f>
        <v>4770.6667000000007</v>
      </c>
      <c r="F89" s="187">
        <f>SUM(G89:R89)</f>
        <v>8031.13</v>
      </c>
      <c r="G89" s="187">
        <f>G91+G92</f>
        <v>1799.73</v>
      </c>
      <c r="H89" s="187">
        <f t="shared" ref="H89:R89" si="30">H91+H92</f>
        <v>1514.71</v>
      </c>
      <c r="I89" s="187">
        <f t="shared" si="30"/>
        <v>1347.48</v>
      </c>
      <c r="J89" s="187">
        <f t="shared" si="30"/>
        <v>230.98</v>
      </c>
      <c r="K89" s="187">
        <f t="shared" si="30"/>
        <v>0</v>
      </c>
      <c r="L89" s="187">
        <f t="shared" si="30"/>
        <v>0</v>
      </c>
      <c r="M89" s="187">
        <f t="shared" si="30"/>
        <v>0</v>
      </c>
      <c r="N89" s="187">
        <f t="shared" si="30"/>
        <v>0</v>
      </c>
      <c r="O89" s="187">
        <f t="shared" si="30"/>
        <v>0</v>
      </c>
      <c r="P89" s="187">
        <f t="shared" si="30"/>
        <v>231.55</v>
      </c>
      <c r="Q89" s="187">
        <f t="shared" si="30"/>
        <v>1259.1300000000001</v>
      </c>
      <c r="R89" s="187">
        <f t="shared" si="30"/>
        <v>1647.55</v>
      </c>
    </row>
    <row r="90" spans="1:18" ht="18" customHeight="1" x14ac:dyDescent="0.25">
      <c r="A90" s="61"/>
      <c r="B90" s="62" t="s">
        <v>58</v>
      </c>
      <c r="C90" s="95" t="s">
        <v>1</v>
      </c>
      <c r="D90" s="97">
        <f>IFERROR(ROUND(D89/D74,4),)</f>
        <v>3.1E-2</v>
      </c>
      <c r="E90" s="97">
        <f>IFERROR(ROUND(E89/E74,4),)</f>
        <v>2.9899999999999999E-2</v>
      </c>
      <c r="F90" s="97">
        <f>IFERROR(ROUND(F89/F74,4),)</f>
        <v>4.3700000000000003E-2</v>
      </c>
      <c r="G90" s="97">
        <f>IFERROR(ROUND(G89/G74,4),)</f>
        <v>4.41E-2</v>
      </c>
      <c r="H90" s="97">
        <f>IFERROR(ROUND(H89/H74,4),)</f>
        <v>4.3900000000000002E-2</v>
      </c>
      <c r="I90" s="97">
        <f>IFERROR(ROUND(I89/I74,4),)</f>
        <v>4.3499999999999997E-2</v>
      </c>
      <c r="J90" s="97">
        <f>IFERROR(ROUND(J89/J74,4),)</f>
        <v>4.2200000000000001E-2</v>
      </c>
      <c r="K90" s="114">
        <f>IFERROR(ROUND(K89/K74,4),)</f>
        <v>0</v>
      </c>
      <c r="L90" s="114">
        <f>IFERROR(ROUND(L89/L74,4),)</f>
        <v>0</v>
      </c>
      <c r="M90" s="114">
        <f>IFERROR(ROUND(M89/M74,4),)</f>
        <v>0</v>
      </c>
      <c r="N90" s="114">
        <f>IFERROR(ROUND(N89/N74,4),)</f>
        <v>0</v>
      </c>
      <c r="O90" s="114">
        <f>IFERROR(ROUND(O89/O74,4),)</f>
        <v>0</v>
      </c>
      <c r="P90" s="97">
        <f>IFERROR(ROUND(P89/P74,4),)</f>
        <v>4.1399999999999999E-2</v>
      </c>
      <c r="Q90" s="97">
        <f>IFERROR(ROUND(Q89/Q74,4),)</f>
        <v>4.3400000000000001E-2</v>
      </c>
      <c r="R90" s="97">
        <f>IFERROR(ROUND(R89/R74,4),)</f>
        <v>4.3900000000000002E-2</v>
      </c>
    </row>
    <row r="91" spans="1:18" ht="21" customHeight="1" x14ac:dyDescent="0.25">
      <c r="A91" s="17" t="s">
        <v>102</v>
      </c>
      <c r="B91" s="18" t="s">
        <v>49</v>
      </c>
      <c r="C91" s="29" t="s">
        <v>23</v>
      </c>
      <c r="D91" s="111">
        <v>5771.8561</v>
      </c>
      <c r="E91" s="145">
        <v>4758.7147000000004</v>
      </c>
      <c r="F91" s="111">
        <f>SUM(G91:R91)</f>
        <v>8031.13</v>
      </c>
      <c r="G91" s="144">
        <v>1799.73</v>
      </c>
      <c r="H91" s="144">
        <v>1514.71</v>
      </c>
      <c r="I91" s="144">
        <v>1347.48</v>
      </c>
      <c r="J91" s="144">
        <v>230.98</v>
      </c>
      <c r="K91" s="144">
        <f>'[1]Зведений баланс'!J855</f>
        <v>0</v>
      </c>
      <c r="L91" s="144">
        <f>'[1]Зведений баланс'!K855</f>
        <v>0</v>
      </c>
      <c r="M91" s="144">
        <f>'[1]Зведений баланс'!L855</f>
        <v>0</v>
      </c>
      <c r="N91" s="144">
        <f>'[1]Зведений баланс'!M855</f>
        <v>0</v>
      </c>
      <c r="O91" s="144">
        <f>'[1]Зведений баланс'!N855</f>
        <v>0</v>
      </c>
      <c r="P91" s="144">
        <v>231.55</v>
      </c>
      <c r="Q91" s="144">
        <v>1259.1300000000001</v>
      </c>
      <c r="R91" s="144">
        <v>1647.55</v>
      </c>
    </row>
    <row r="92" spans="1:18" x14ac:dyDescent="0.25">
      <c r="A92" s="21" t="s">
        <v>103</v>
      </c>
      <c r="B92" s="22" t="s">
        <v>51</v>
      </c>
      <c r="C92" s="23" t="s">
        <v>23</v>
      </c>
      <c r="D92" s="110">
        <v>48.158299999999997</v>
      </c>
      <c r="E92" s="146">
        <v>11.952</v>
      </c>
      <c r="F92" s="110">
        <f>SUM(G92:R92)</f>
        <v>0</v>
      </c>
      <c r="G92" s="110">
        <v>0</v>
      </c>
      <c r="H92" s="110">
        <f>'[1]Зведений баланс'!F856</f>
        <v>0</v>
      </c>
      <c r="I92" s="110">
        <f>'[1]Зведений баланс'!G856</f>
        <v>0</v>
      </c>
      <c r="J92" s="110">
        <f>'[1]Зведений баланс'!H856+'[1]Зведений баланс'!I856</f>
        <v>0</v>
      </c>
      <c r="K92" s="110">
        <f>'[1]Зведений баланс'!J856</f>
        <v>0</v>
      </c>
      <c r="L92" s="110">
        <f>'[1]Зведений баланс'!K856</f>
        <v>0</v>
      </c>
      <c r="M92" s="110">
        <f>'[1]Зведений баланс'!L856</f>
        <v>0</v>
      </c>
      <c r="N92" s="110">
        <f>'[1]Зведений баланс'!M856</f>
        <v>0</v>
      </c>
      <c r="O92" s="110">
        <f>'[1]Зведений баланс'!N856</f>
        <v>0</v>
      </c>
      <c r="P92" s="110">
        <f>'[1]Зведений баланс'!O856+'[1]Зведений баланс'!P856</f>
        <v>0</v>
      </c>
      <c r="Q92" s="110">
        <f>'[1]Зведений баланс'!Q856</f>
        <v>0</v>
      </c>
      <c r="R92" s="110">
        <f>'[1]Зведений баланс'!R856</f>
        <v>0</v>
      </c>
    </row>
    <row r="93" spans="1:18" ht="42" customHeight="1" x14ac:dyDescent="0.25">
      <c r="A93" s="17" t="s">
        <v>72</v>
      </c>
      <c r="B93" s="18" t="s">
        <v>124</v>
      </c>
      <c r="C93" s="115" t="s">
        <v>23</v>
      </c>
      <c r="D93" s="109">
        <f>D94+D98+D102+D106</f>
        <v>5090.7789999999995</v>
      </c>
      <c r="E93" s="109">
        <f>E94+E98+E102+E106</f>
        <v>3881.6749999999997</v>
      </c>
      <c r="F93" s="116">
        <f>F94+F100+F104+F108</f>
        <v>4002.7299999999996</v>
      </c>
      <c r="G93" s="109">
        <f>G94+G100+G104+G108</f>
        <v>887.56000000000006</v>
      </c>
      <c r="H93" s="109">
        <f t="shared" ref="H93:R93" si="31">H94+H100+H104+H108</f>
        <v>749.63999999999987</v>
      </c>
      <c r="I93" s="109">
        <f t="shared" si="31"/>
        <v>675.2</v>
      </c>
      <c r="J93" s="109">
        <f t="shared" si="31"/>
        <v>119.41000000000001</v>
      </c>
      <c r="K93" s="109">
        <f t="shared" si="31"/>
        <v>0</v>
      </c>
      <c r="L93" s="109">
        <f t="shared" si="31"/>
        <v>0</v>
      </c>
      <c r="M93" s="109">
        <f t="shared" si="31"/>
        <v>0</v>
      </c>
      <c r="N93" s="109">
        <f t="shared" si="31"/>
        <v>0</v>
      </c>
      <c r="O93" s="109">
        <f t="shared" si="31"/>
        <v>0</v>
      </c>
      <c r="P93" s="109">
        <f t="shared" si="31"/>
        <v>122.45</v>
      </c>
      <c r="Q93" s="109">
        <f t="shared" si="31"/>
        <v>632.34</v>
      </c>
      <c r="R93" s="109">
        <f t="shared" si="31"/>
        <v>816.13</v>
      </c>
    </row>
    <row r="94" spans="1:18" ht="17.25" customHeight="1" x14ac:dyDescent="0.25">
      <c r="A94" s="84" t="s">
        <v>104</v>
      </c>
      <c r="B94" s="85" t="s">
        <v>46</v>
      </c>
      <c r="C94" s="102" t="s">
        <v>23</v>
      </c>
      <c r="D94" s="117">
        <f>D96+D97</f>
        <v>4548.991</v>
      </c>
      <c r="E94" s="117">
        <f>E96+E97</f>
        <v>3472.2080000000001</v>
      </c>
      <c r="F94" s="103">
        <f>SUM(G94:R94)</f>
        <v>3523.6799999999994</v>
      </c>
      <c r="G94" s="117">
        <f>G96+G97</f>
        <v>781.76</v>
      </c>
      <c r="H94" s="117">
        <f>H96+H97</f>
        <v>660.15</v>
      </c>
      <c r="I94" s="117">
        <f>I96+I97</f>
        <v>594.23</v>
      </c>
      <c r="J94" s="117">
        <f>J96+J97</f>
        <v>104.93</v>
      </c>
      <c r="K94" s="104">
        <f t="shared" ref="K94:O94" si="32">K98+K99</f>
        <v>0</v>
      </c>
      <c r="L94" s="104">
        <f t="shared" si="32"/>
        <v>0</v>
      </c>
      <c r="M94" s="104">
        <f t="shared" si="32"/>
        <v>0</v>
      </c>
      <c r="N94" s="104">
        <f t="shared" si="32"/>
        <v>0</v>
      </c>
      <c r="O94" s="104">
        <f t="shared" si="32"/>
        <v>0</v>
      </c>
      <c r="P94" s="117">
        <f>P96+P97</f>
        <v>107.47</v>
      </c>
      <c r="Q94" s="117">
        <f>Q96+Q97</f>
        <v>556.47</v>
      </c>
      <c r="R94" s="117">
        <f>R96+R97</f>
        <v>718.67</v>
      </c>
    </row>
    <row r="95" spans="1:18" ht="18.75" customHeight="1" x14ac:dyDescent="0.25">
      <c r="A95" s="17"/>
      <c r="B95" s="18" t="s">
        <v>47</v>
      </c>
      <c r="C95" s="105" t="s">
        <v>1</v>
      </c>
      <c r="D95" s="106">
        <f t="shared" ref="D95:R95" si="33">IFERROR(ROUND(D94/D93,4),)</f>
        <v>0.89359999999999995</v>
      </c>
      <c r="E95" s="106">
        <f t="shared" si="33"/>
        <v>0.89449999999999996</v>
      </c>
      <c r="F95" s="106">
        <f t="shared" si="33"/>
        <v>0.88029999999999997</v>
      </c>
      <c r="G95" s="106">
        <f t="shared" si="33"/>
        <v>0.88080000000000003</v>
      </c>
      <c r="H95" s="106">
        <f t="shared" si="33"/>
        <v>0.88060000000000005</v>
      </c>
      <c r="I95" s="106">
        <f t="shared" si="33"/>
        <v>0.88009999999999999</v>
      </c>
      <c r="J95" s="106">
        <f t="shared" si="33"/>
        <v>0.87870000000000004</v>
      </c>
      <c r="K95" s="107">
        <f t="shared" si="33"/>
        <v>0</v>
      </c>
      <c r="L95" s="107">
        <f t="shared" si="33"/>
        <v>0</v>
      </c>
      <c r="M95" s="107">
        <f t="shared" si="33"/>
        <v>0</v>
      </c>
      <c r="N95" s="107">
        <f t="shared" si="33"/>
        <v>0</v>
      </c>
      <c r="O95" s="107">
        <f t="shared" si="33"/>
        <v>0</v>
      </c>
      <c r="P95" s="106">
        <f t="shared" si="33"/>
        <v>0.87770000000000004</v>
      </c>
      <c r="Q95" s="106">
        <f t="shared" si="33"/>
        <v>0.88</v>
      </c>
      <c r="R95" s="106">
        <f t="shared" si="33"/>
        <v>0.88060000000000005</v>
      </c>
    </row>
    <row r="96" spans="1:18" ht="18.75" customHeight="1" x14ac:dyDescent="0.25">
      <c r="A96" s="17" t="s">
        <v>105</v>
      </c>
      <c r="B96" s="18" t="s">
        <v>49</v>
      </c>
      <c r="C96" s="29" t="s">
        <v>23</v>
      </c>
      <c r="D96" s="107">
        <v>4380.13</v>
      </c>
      <c r="E96" s="142">
        <v>3446.9929999999999</v>
      </c>
      <c r="F96" s="100">
        <f>SUM(G96:R96)</f>
        <v>3523.6799999999994</v>
      </c>
      <c r="G96" s="144">
        <v>781.76</v>
      </c>
      <c r="H96" s="144">
        <v>660.15</v>
      </c>
      <c r="I96" s="144">
        <v>594.23</v>
      </c>
      <c r="J96" s="144">
        <v>104.93</v>
      </c>
      <c r="K96" s="144">
        <f>'[1]Зведений баланс'!J864</f>
        <v>0</v>
      </c>
      <c r="L96" s="144">
        <f>'[1]Зведений баланс'!K864</f>
        <v>0</v>
      </c>
      <c r="M96" s="144">
        <f>'[1]Зведений баланс'!L864</f>
        <v>0</v>
      </c>
      <c r="N96" s="144">
        <f>'[1]Зведений баланс'!M864</f>
        <v>0</v>
      </c>
      <c r="O96" s="144">
        <f>'[1]Зведений баланс'!N864</f>
        <v>0</v>
      </c>
      <c r="P96" s="144">
        <v>107.47</v>
      </c>
      <c r="Q96" s="144">
        <v>556.47</v>
      </c>
      <c r="R96" s="144">
        <v>718.67</v>
      </c>
    </row>
    <row r="97" spans="1:18" ht="18" customHeight="1" x14ac:dyDescent="0.25">
      <c r="A97" s="36" t="s">
        <v>96</v>
      </c>
      <c r="B97" s="49" t="s">
        <v>51</v>
      </c>
      <c r="C97" s="50" t="s">
        <v>23</v>
      </c>
      <c r="D97" s="97">
        <v>168.86099999999999</v>
      </c>
      <c r="E97" s="143">
        <v>25.215</v>
      </c>
      <c r="F97" s="99">
        <f>SUM(G97:R97)</f>
        <v>0</v>
      </c>
      <c r="G97" s="99">
        <f>'[1]Зведений баланс'!E865</f>
        <v>0</v>
      </c>
      <c r="H97" s="99">
        <f>'[1]Зведений баланс'!F865</f>
        <v>0</v>
      </c>
      <c r="I97" s="99">
        <f>'[1]Зведений баланс'!G865</f>
        <v>0</v>
      </c>
      <c r="J97" s="99">
        <f>'[1]Зведений баланс'!H865+'[1]Зведений баланс'!I865</f>
        <v>0</v>
      </c>
      <c r="K97" s="99">
        <f>'[1]Зведений баланс'!J865</f>
        <v>0</v>
      </c>
      <c r="L97" s="99">
        <f>'[1]Зведений баланс'!K865</f>
        <v>0</v>
      </c>
      <c r="M97" s="99">
        <f>'[1]Зведений баланс'!L865</f>
        <v>0</v>
      </c>
      <c r="N97" s="99">
        <f>'[1]Зведений баланс'!M865</f>
        <v>0</v>
      </c>
      <c r="O97" s="99">
        <f>'[1]Зведений баланс'!N865</f>
        <v>0</v>
      </c>
      <c r="P97" s="99">
        <f>'[1]Зведений баланс'!O865+'[1]Зведений баланс'!P865</f>
        <v>0</v>
      </c>
      <c r="Q97" s="99">
        <f>'[1]Зведений баланс'!Q865</f>
        <v>0</v>
      </c>
      <c r="R97" s="99">
        <f>'[1]Зведений баланс'!R865</f>
        <v>0</v>
      </c>
    </row>
    <row r="98" spans="1:18" ht="18.75" customHeight="1" x14ac:dyDescent="0.25">
      <c r="A98" s="17" t="s">
        <v>106</v>
      </c>
      <c r="B98" s="18" t="s">
        <v>53</v>
      </c>
      <c r="C98" s="113" t="s">
        <v>23</v>
      </c>
      <c r="D98" s="32">
        <f>D100+D101</f>
        <v>0</v>
      </c>
      <c r="E98" s="106">
        <v>0</v>
      </c>
      <c r="F98" s="31">
        <f>SUM(G98:R98)</f>
        <v>0</v>
      </c>
      <c r="G98" s="31">
        <f>G100+G101</f>
        <v>0</v>
      </c>
      <c r="H98" s="31">
        <f t="shared" ref="H98:R98" si="34">H100+H101</f>
        <v>0</v>
      </c>
      <c r="I98" s="31">
        <f t="shared" si="34"/>
        <v>0</v>
      </c>
      <c r="J98" s="31">
        <f t="shared" si="34"/>
        <v>0</v>
      </c>
      <c r="K98" s="31">
        <f t="shared" si="34"/>
        <v>0</v>
      </c>
      <c r="L98" s="31">
        <f t="shared" si="34"/>
        <v>0</v>
      </c>
      <c r="M98" s="31">
        <f t="shared" si="34"/>
        <v>0</v>
      </c>
      <c r="N98" s="31">
        <f t="shared" si="34"/>
        <v>0</v>
      </c>
      <c r="O98" s="31">
        <f t="shared" si="34"/>
        <v>0</v>
      </c>
      <c r="P98" s="31">
        <f t="shared" si="34"/>
        <v>0</v>
      </c>
      <c r="Q98" s="31">
        <f t="shared" si="34"/>
        <v>0</v>
      </c>
      <c r="R98" s="31">
        <f t="shared" si="34"/>
        <v>0</v>
      </c>
    </row>
    <row r="99" spans="1:18" ht="21" customHeight="1" x14ac:dyDescent="0.25">
      <c r="A99" s="61"/>
      <c r="B99" s="62" t="s">
        <v>47</v>
      </c>
      <c r="C99" s="95" t="s">
        <v>1</v>
      </c>
      <c r="D99" s="96">
        <f>IFERROR(ROUND(D98/D76,4),)</f>
        <v>0</v>
      </c>
      <c r="E99" s="96">
        <v>0</v>
      </c>
      <c r="F99" s="97">
        <f>IFERROR(ROUND(F98/F76,4),)</f>
        <v>0</v>
      </c>
      <c r="G99" s="97">
        <f>IFERROR(ROUND(G98/G76,4),)</f>
        <v>0</v>
      </c>
      <c r="H99" s="97">
        <f>IFERROR(ROUND(H98/H76,4),)</f>
        <v>0</v>
      </c>
      <c r="I99" s="97">
        <f>IFERROR(ROUND(I98/I76,4),)</f>
        <v>0</v>
      </c>
      <c r="J99" s="97">
        <f>IFERROR(ROUND(J98/J76,4),)</f>
        <v>0</v>
      </c>
      <c r="K99" s="97">
        <f>IFERROR(ROUND(K98/K76,4),)</f>
        <v>0</v>
      </c>
      <c r="L99" s="97">
        <f>IFERROR(ROUND(L98/L76,4),)</f>
        <v>0</v>
      </c>
      <c r="M99" s="97">
        <f>IFERROR(ROUND(M98/M76,4),)</f>
        <v>0</v>
      </c>
      <c r="N99" s="97">
        <f>IFERROR(ROUND(N98/N76,4),)</f>
        <v>0</v>
      </c>
      <c r="O99" s="97">
        <f>IFERROR(ROUND(O98/O76,4),)</f>
        <v>0</v>
      </c>
      <c r="P99" s="97">
        <f>IFERROR(ROUND(P98/P76,4),)</f>
        <v>0</v>
      </c>
      <c r="Q99" s="97">
        <f>IFERROR(ROUND(Q98/Q76,4),)</f>
        <v>0</v>
      </c>
      <c r="R99" s="97">
        <f>IFERROR(ROUND(R98/R76,4),)</f>
        <v>0</v>
      </c>
    </row>
    <row r="100" spans="1:18" ht="20.25" customHeight="1" x14ac:dyDescent="0.25">
      <c r="A100" s="17" t="s">
        <v>107</v>
      </c>
      <c r="B100" s="18" t="s">
        <v>49</v>
      </c>
      <c r="C100" s="29" t="s">
        <v>23</v>
      </c>
      <c r="D100" s="100">
        <v>0</v>
      </c>
      <c r="E100" s="106">
        <v>0</v>
      </c>
      <c r="F100" s="101">
        <f>SUM(G100:R100)</f>
        <v>0</v>
      </c>
      <c r="G100" s="101">
        <f>'[1]Зведений баланс'!E861</f>
        <v>0</v>
      </c>
      <c r="H100" s="101">
        <f>'[1]Зведений баланс'!F861</f>
        <v>0</v>
      </c>
      <c r="I100" s="101">
        <f>'[1]Зведений баланс'!G861</f>
        <v>0</v>
      </c>
      <c r="J100" s="101">
        <f>'[1]Зведений баланс'!H861+'[1]Зведений баланс'!I861</f>
        <v>0</v>
      </c>
      <c r="K100" s="101">
        <f>'[1]Зведений баланс'!J861</f>
        <v>0</v>
      </c>
      <c r="L100" s="101">
        <f>'[1]Зведений баланс'!K861</f>
        <v>0</v>
      </c>
      <c r="M100" s="101">
        <f>'[1]Зведений баланс'!L861</f>
        <v>0</v>
      </c>
      <c r="N100" s="101">
        <f>'[1]Зведений баланс'!M861</f>
        <v>0</v>
      </c>
      <c r="O100" s="101">
        <f>'[1]Зведений баланс'!N861</f>
        <v>0</v>
      </c>
      <c r="P100" s="101">
        <f>'[1]Зведений баланс'!O861+'[1]Зведений баланс'!P861</f>
        <v>0</v>
      </c>
      <c r="Q100" s="101">
        <f>'[1]Зведений баланс'!Q861</f>
        <v>0</v>
      </c>
      <c r="R100" s="101">
        <f>'[1]Зведений баланс'!R861</f>
        <v>0</v>
      </c>
    </row>
    <row r="101" spans="1:18" ht="20.25" customHeight="1" x14ac:dyDescent="0.25">
      <c r="A101" s="36" t="s">
        <v>108</v>
      </c>
      <c r="B101" s="49" t="s">
        <v>51</v>
      </c>
      <c r="C101" s="50" t="s">
        <v>23</v>
      </c>
      <c r="D101" s="98">
        <v>0</v>
      </c>
      <c r="E101" s="96">
        <v>0</v>
      </c>
      <c r="F101" s="99">
        <f>SUM(G101:R101)</f>
        <v>0</v>
      </c>
      <c r="G101" s="99">
        <f>'[1]Зведений баланс'!E862</f>
        <v>0</v>
      </c>
      <c r="H101" s="99">
        <f>'[1]Зведений баланс'!F862</f>
        <v>0</v>
      </c>
      <c r="I101" s="99">
        <f>'[1]Зведений баланс'!G862</f>
        <v>0</v>
      </c>
      <c r="J101" s="99">
        <f>'[1]Зведений баланс'!H862+'[1]Зведений баланс'!I862</f>
        <v>0</v>
      </c>
      <c r="K101" s="99">
        <f>'[1]Зведений баланс'!J862</f>
        <v>0</v>
      </c>
      <c r="L101" s="99">
        <f>'[1]Зведений баланс'!K862</f>
        <v>0</v>
      </c>
      <c r="M101" s="99">
        <f>'[1]Зведений баланс'!L862</f>
        <v>0</v>
      </c>
      <c r="N101" s="99">
        <f>'[1]Зведений баланс'!M862</f>
        <v>0</v>
      </c>
      <c r="O101" s="99">
        <f>'[1]Зведений баланс'!N862</f>
        <v>0</v>
      </c>
      <c r="P101" s="99">
        <f>'[1]Зведений баланс'!O862+'[1]Зведений баланс'!P862</f>
        <v>0</v>
      </c>
      <c r="Q101" s="99">
        <f>'[1]Зведений баланс'!Q862</f>
        <v>0</v>
      </c>
      <c r="R101" s="99">
        <f>'[1]Зведений баланс'!R862</f>
        <v>0</v>
      </c>
    </row>
    <row r="102" spans="1:18" ht="20.25" customHeight="1" x14ac:dyDescent="0.25">
      <c r="A102" s="17" t="s">
        <v>109</v>
      </c>
      <c r="B102" s="18" t="s">
        <v>57</v>
      </c>
      <c r="C102" s="113" t="s">
        <v>23</v>
      </c>
      <c r="D102" s="32">
        <f>D104+D105</f>
        <v>117.4</v>
      </c>
      <c r="E102" s="32">
        <f>E104+E105</f>
        <v>91.305000000000007</v>
      </c>
      <c r="F102" s="32">
        <f>SUM(G102:R102)</f>
        <v>115.82000000000001</v>
      </c>
      <c r="G102" s="31">
        <f>G104+G105</f>
        <v>25.22</v>
      </c>
      <c r="H102" s="31">
        <f t="shared" ref="H102:R102" si="35">H104+H105</f>
        <v>21.43</v>
      </c>
      <c r="I102" s="31">
        <f t="shared" si="35"/>
        <v>19.71</v>
      </c>
      <c r="J102" s="31">
        <f t="shared" si="35"/>
        <v>3.67</v>
      </c>
      <c r="K102" s="31">
        <f t="shared" si="35"/>
        <v>0</v>
      </c>
      <c r="L102" s="31">
        <f t="shared" si="35"/>
        <v>0</v>
      </c>
      <c r="M102" s="31">
        <f t="shared" si="35"/>
        <v>0</v>
      </c>
      <c r="N102" s="31">
        <f t="shared" si="35"/>
        <v>0</v>
      </c>
      <c r="O102" s="31">
        <f t="shared" si="35"/>
        <v>0</v>
      </c>
      <c r="P102" s="31">
        <f t="shared" si="35"/>
        <v>3.89</v>
      </c>
      <c r="Q102" s="31">
        <f t="shared" si="35"/>
        <v>18.53</v>
      </c>
      <c r="R102" s="31">
        <f t="shared" si="35"/>
        <v>23.37</v>
      </c>
    </row>
    <row r="103" spans="1:18" ht="18.75" customHeight="1" x14ac:dyDescent="0.25">
      <c r="A103" s="61"/>
      <c r="B103" s="62" t="s">
        <v>58</v>
      </c>
      <c r="C103" s="95" t="s">
        <v>1</v>
      </c>
      <c r="D103" s="96">
        <f t="shared" ref="D103:K103" si="36">IFERROR(ROUND(D102/D93,4),)</f>
        <v>2.3099999999999999E-2</v>
      </c>
      <c r="E103" s="96">
        <f t="shared" si="36"/>
        <v>2.35E-2</v>
      </c>
      <c r="F103" s="96">
        <f t="shared" si="36"/>
        <v>2.8899999999999999E-2</v>
      </c>
      <c r="G103" s="96">
        <f t="shared" si="36"/>
        <v>2.8400000000000002E-2</v>
      </c>
      <c r="H103" s="96">
        <f t="shared" si="36"/>
        <v>2.86E-2</v>
      </c>
      <c r="I103" s="96">
        <f t="shared" si="36"/>
        <v>2.92E-2</v>
      </c>
      <c r="J103" s="96">
        <f t="shared" si="36"/>
        <v>3.0700000000000002E-2</v>
      </c>
      <c r="K103" s="96">
        <f t="shared" si="36"/>
        <v>0</v>
      </c>
      <c r="L103" s="97">
        <f>IFERROR(ROUND(L102/L76,4),)</f>
        <v>0</v>
      </c>
      <c r="M103" s="97">
        <f>IFERROR(ROUND(M102/M76,4),)</f>
        <v>0</v>
      </c>
      <c r="N103" s="97">
        <f>IFERROR(ROUND(N102/N76,4),)</f>
        <v>0</v>
      </c>
      <c r="O103" s="97">
        <f>IFERROR(ROUND(O102/O76,4),)</f>
        <v>0</v>
      </c>
      <c r="P103" s="96">
        <f>IFERROR(ROUND(P102/P93,4),)</f>
        <v>3.1800000000000002E-2</v>
      </c>
      <c r="Q103" s="96">
        <f>IFERROR(ROUND(Q102/Q93,4),)</f>
        <v>2.93E-2</v>
      </c>
      <c r="R103" s="96">
        <f>IFERROR(ROUND(R102/R93,4),)</f>
        <v>2.86E-2</v>
      </c>
    </row>
    <row r="104" spans="1:18" ht="19.5" customHeight="1" x14ac:dyDescent="0.25">
      <c r="A104" s="17" t="s">
        <v>110</v>
      </c>
      <c r="B104" s="18" t="s">
        <v>49</v>
      </c>
      <c r="C104" s="29" t="s">
        <v>23</v>
      </c>
      <c r="D104" s="100">
        <v>117.4</v>
      </c>
      <c r="E104" s="140">
        <v>91.305000000000007</v>
      </c>
      <c r="F104" s="101">
        <f>SUM(G104:R104)</f>
        <v>115.82000000000001</v>
      </c>
      <c r="G104" s="144">
        <v>25.22</v>
      </c>
      <c r="H104" s="144">
        <v>21.43</v>
      </c>
      <c r="I104" s="144">
        <v>19.71</v>
      </c>
      <c r="J104" s="144">
        <v>3.67</v>
      </c>
      <c r="K104" s="144">
        <f>'[1]Зведений баланс'!J853</f>
        <v>0</v>
      </c>
      <c r="L104" s="144">
        <f>'[1]Зведений баланс'!K853</f>
        <v>0</v>
      </c>
      <c r="M104" s="144">
        <f>'[1]Зведений баланс'!L853</f>
        <v>0</v>
      </c>
      <c r="N104" s="144">
        <f>'[1]Зведений баланс'!M853</f>
        <v>0</v>
      </c>
      <c r="O104" s="144">
        <f>'[1]Зведений баланс'!N853</f>
        <v>0</v>
      </c>
      <c r="P104" s="144">
        <v>3.89</v>
      </c>
      <c r="Q104" s="144">
        <v>18.53</v>
      </c>
      <c r="R104" s="144">
        <v>23.37</v>
      </c>
    </row>
    <row r="105" spans="1:18" ht="21.75" customHeight="1" x14ac:dyDescent="0.25">
      <c r="A105" s="36" t="s">
        <v>111</v>
      </c>
      <c r="B105" s="49" t="s">
        <v>51</v>
      </c>
      <c r="C105" s="50" t="s">
        <v>23</v>
      </c>
      <c r="D105" s="98">
        <v>0</v>
      </c>
      <c r="E105" s="141">
        <v>0</v>
      </c>
      <c r="F105" s="99">
        <f>SUM(G105:R105)</f>
        <v>0</v>
      </c>
      <c r="G105" s="99">
        <f>'[1]Зведений баланс'!E854</f>
        <v>0</v>
      </c>
      <c r="H105" s="99">
        <f>'[1]Зведений баланс'!F854</f>
        <v>0</v>
      </c>
      <c r="I105" s="99">
        <f>'[1]Зведений баланс'!G854</f>
        <v>0</v>
      </c>
      <c r="J105" s="99">
        <f>'[1]Зведений баланс'!H854+'[1]Зведений баланс'!I854</f>
        <v>0</v>
      </c>
      <c r="K105" s="99">
        <f>'[1]Зведений баланс'!J854</f>
        <v>0</v>
      </c>
      <c r="L105" s="99">
        <f>'[1]Зведений баланс'!K854</f>
        <v>0</v>
      </c>
      <c r="M105" s="99">
        <f>'[1]Зведений баланс'!L854</f>
        <v>0</v>
      </c>
      <c r="N105" s="99">
        <f>'[1]Зведений баланс'!M854</f>
        <v>0</v>
      </c>
      <c r="O105" s="99">
        <f>'[1]Зведений баланс'!N854</f>
        <v>0</v>
      </c>
      <c r="P105" s="99">
        <f>'[1]Зведений баланс'!O854+'[1]Зведений баланс'!P854</f>
        <v>0</v>
      </c>
      <c r="Q105" s="99">
        <f>'[1]Зведений баланс'!Q854</f>
        <v>0</v>
      </c>
      <c r="R105" s="99">
        <f>'[1]Зведений баланс'!R854</f>
        <v>0</v>
      </c>
    </row>
    <row r="106" spans="1:18" ht="20.25" customHeight="1" x14ac:dyDescent="0.25">
      <c r="A106" s="17" t="s">
        <v>112</v>
      </c>
      <c r="B106" s="18" t="s">
        <v>62</v>
      </c>
      <c r="C106" s="113" t="s">
        <v>23</v>
      </c>
      <c r="D106" s="32">
        <f>D108+D109</f>
        <v>424.38799999999998</v>
      </c>
      <c r="E106" s="32">
        <f>E108+E109</f>
        <v>318.16199999999998</v>
      </c>
      <c r="F106" s="31">
        <f>SUM(G106:R106)</f>
        <v>363.23</v>
      </c>
      <c r="G106" s="31">
        <f>G108+G109</f>
        <v>80.58</v>
      </c>
      <c r="H106" s="31">
        <f t="shared" ref="H106:R106" si="37">H108+H109</f>
        <v>68.06</v>
      </c>
      <c r="I106" s="31">
        <f t="shared" si="37"/>
        <v>61.26</v>
      </c>
      <c r="J106" s="31">
        <f t="shared" si="37"/>
        <v>10.81</v>
      </c>
      <c r="K106" s="31">
        <f t="shared" si="37"/>
        <v>0</v>
      </c>
      <c r="L106" s="31">
        <f t="shared" si="37"/>
        <v>0</v>
      </c>
      <c r="M106" s="31">
        <f t="shared" si="37"/>
        <v>0</v>
      </c>
      <c r="N106" s="31">
        <f t="shared" si="37"/>
        <v>0</v>
      </c>
      <c r="O106" s="31">
        <f t="shared" si="37"/>
        <v>0</v>
      </c>
      <c r="P106" s="31">
        <f t="shared" si="37"/>
        <v>11.09</v>
      </c>
      <c r="Q106" s="31">
        <f t="shared" si="37"/>
        <v>57.34</v>
      </c>
      <c r="R106" s="31">
        <f t="shared" si="37"/>
        <v>74.09</v>
      </c>
    </row>
    <row r="107" spans="1:18" ht="20.25" customHeight="1" x14ac:dyDescent="0.25">
      <c r="A107" s="61"/>
      <c r="B107" s="62" t="s">
        <v>58</v>
      </c>
      <c r="C107" s="95" t="s">
        <v>1</v>
      </c>
      <c r="D107" s="96">
        <f t="shared" ref="D107:J107" si="38">IFERROR(ROUND(D106/D93,4),)</f>
        <v>8.3400000000000002E-2</v>
      </c>
      <c r="E107" s="96">
        <f t="shared" si="38"/>
        <v>8.2000000000000003E-2</v>
      </c>
      <c r="F107" s="96">
        <f t="shared" si="38"/>
        <v>9.0700000000000003E-2</v>
      </c>
      <c r="G107" s="96">
        <f t="shared" si="38"/>
        <v>9.0800000000000006E-2</v>
      </c>
      <c r="H107" s="96">
        <f t="shared" si="38"/>
        <v>9.0800000000000006E-2</v>
      </c>
      <c r="I107" s="96">
        <f t="shared" si="38"/>
        <v>9.0700000000000003E-2</v>
      </c>
      <c r="J107" s="96">
        <f t="shared" si="38"/>
        <v>9.0499999999999997E-2</v>
      </c>
      <c r="K107" s="114">
        <f>IFERROR(ROUND(K106/K76,4),)</f>
        <v>0</v>
      </c>
      <c r="L107" s="114">
        <f>IFERROR(ROUND(L106/L76,4),)</f>
        <v>0</v>
      </c>
      <c r="M107" s="114">
        <f>IFERROR(ROUND(M106/M76,4),)</f>
        <v>0</v>
      </c>
      <c r="N107" s="114">
        <f>IFERROR(ROUND(N106/N76,4),)</f>
        <v>0</v>
      </c>
      <c r="O107" s="114">
        <f>IFERROR(ROUND(O106/O76,4),)</f>
        <v>0</v>
      </c>
      <c r="P107" s="96">
        <f>IFERROR(ROUND(P106/P93,4),)</f>
        <v>9.06E-2</v>
      </c>
      <c r="Q107" s="96">
        <f>IFERROR(ROUND(Q106/Q93,4),)</f>
        <v>9.0700000000000003E-2</v>
      </c>
      <c r="R107" s="96">
        <f>IFERROR(ROUND(R106/R93,4),)</f>
        <v>9.0800000000000006E-2</v>
      </c>
    </row>
    <row r="108" spans="1:18" ht="18.75" customHeight="1" x14ac:dyDescent="0.25">
      <c r="A108" s="17" t="s">
        <v>113</v>
      </c>
      <c r="B108" s="18" t="s">
        <v>49</v>
      </c>
      <c r="C108" s="29" t="s">
        <v>23</v>
      </c>
      <c r="D108" s="100">
        <v>418.58</v>
      </c>
      <c r="E108" s="140">
        <v>317.298</v>
      </c>
      <c r="F108" s="101">
        <f>SUM(G108:R108)</f>
        <v>363.23</v>
      </c>
      <c r="G108" s="144">
        <v>80.58</v>
      </c>
      <c r="H108" s="144">
        <v>68.06</v>
      </c>
      <c r="I108" s="144">
        <v>61.26</v>
      </c>
      <c r="J108" s="144">
        <v>10.81</v>
      </c>
      <c r="K108" s="144">
        <f>'[1]Зведений баланс'!J857</f>
        <v>0</v>
      </c>
      <c r="L108" s="144">
        <f>'[1]Зведений баланс'!K857</f>
        <v>0</v>
      </c>
      <c r="M108" s="144">
        <f>'[1]Зведений баланс'!L857</f>
        <v>0</v>
      </c>
      <c r="N108" s="144">
        <f>'[1]Зведений баланс'!M857</f>
        <v>0</v>
      </c>
      <c r="O108" s="144">
        <f>'[1]Зведений баланс'!N857</f>
        <v>0</v>
      </c>
      <c r="P108" s="144">
        <v>11.09</v>
      </c>
      <c r="Q108" s="144">
        <v>57.34</v>
      </c>
      <c r="R108" s="144">
        <v>74.09</v>
      </c>
    </row>
    <row r="109" spans="1:18" ht="18" customHeight="1" thickBot="1" x14ac:dyDescent="0.3">
      <c r="A109" s="36" t="s">
        <v>114</v>
      </c>
      <c r="B109" s="49" t="s">
        <v>51</v>
      </c>
      <c r="C109" s="50" t="s">
        <v>23</v>
      </c>
      <c r="D109" s="98">
        <v>5.8079999999999998</v>
      </c>
      <c r="E109" s="141">
        <v>0.86399999999999999</v>
      </c>
      <c r="F109" s="99">
        <f>SUM(G109:R109)</f>
        <v>0</v>
      </c>
      <c r="G109" s="99">
        <f>'[1]Зведений баланс'!E858</f>
        <v>0</v>
      </c>
      <c r="H109" s="99">
        <f>'[1]Зведений баланс'!F858</f>
        <v>0</v>
      </c>
      <c r="I109" s="99">
        <f>'[1]Зведений баланс'!G858</f>
        <v>0</v>
      </c>
      <c r="J109" s="99">
        <f>'[1]Зведений баланс'!H858+'[1]Зведений баланс'!I858</f>
        <v>0</v>
      </c>
      <c r="K109" s="99">
        <f>'[1]Зведений баланс'!J858</f>
        <v>0</v>
      </c>
      <c r="L109" s="99">
        <f>'[1]Зведений баланс'!K858</f>
        <v>0</v>
      </c>
      <c r="M109" s="99">
        <f>'[1]Зведений баланс'!L858</f>
        <v>0</v>
      </c>
      <c r="N109" s="99">
        <f>'[1]Зведений баланс'!M858</f>
        <v>0</v>
      </c>
      <c r="O109" s="99">
        <f>'[1]Зведений баланс'!N858</f>
        <v>0</v>
      </c>
      <c r="P109" s="99">
        <f>'[1]Зведений баланс'!O858+'[1]Зведений баланс'!P858</f>
        <v>0</v>
      </c>
      <c r="Q109" s="99">
        <f>'[1]Зведений баланс'!Q858</f>
        <v>0</v>
      </c>
      <c r="R109" s="99">
        <f>'[1]Зведений баланс'!R858</f>
        <v>0</v>
      </c>
    </row>
    <row r="110" spans="1:18" ht="45" customHeight="1" x14ac:dyDescent="0.25">
      <c r="A110" s="118">
        <v>8</v>
      </c>
      <c r="B110" s="41" t="s">
        <v>81</v>
      </c>
      <c r="C110" s="119" t="s">
        <v>82</v>
      </c>
      <c r="D110" s="120">
        <f>D111+D112+D113+D114</f>
        <v>110.983</v>
      </c>
      <c r="E110" s="121">
        <f>E111+E112+E113+E114</f>
        <v>113.46655000000001</v>
      </c>
      <c r="F110" s="121">
        <f>F111+F112+F113+F114</f>
        <v>118.2813</v>
      </c>
      <c r="G110" s="121">
        <f t="shared" ref="G110:R110" si="39">G111+G112+G113+G114</f>
        <v>118.2813</v>
      </c>
      <c r="H110" s="121">
        <f t="shared" si="39"/>
        <v>118.2813</v>
      </c>
      <c r="I110" s="121">
        <f t="shared" si="39"/>
        <v>118.2813</v>
      </c>
      <c r="J110" s="121">
        <f t="shared" si="39"/>
        <v>118.97321843085119</v>
      </c>
      <c r="K110" s="121">
        <f t="shared" si="39"/>
        <v>0</v>
      </c>
      <c r="L110" s="121">
        <f t="shared" si="39"/>
        <v>0</v>
      </c>
      <c r="M110" s="121">
        <f t="shared" si="39"/>
        <v>0</v>
      </c>
      <c r="N110" s="121">
        <f t="shared" si="39"/>
        <v>0</v>
      </c>
      <c r="O110" s="121">
        <f t="shared" si="39"/>
        <v>0</v>
      </c>
      <c r="P110" s="121">
        <f t="shared" si="39"/>
        <v>118.2813</v>
      </c>
      <c r="Q110" s="121">
        <f t="shared" si="39"/>
        <v>118.2813</v>
      </c>
      <c r="R110" s="121">
        <f t="shared" si="39"/>
        <v>118.2813</v>
      </c>
    </row>
    <row r="111" spans="1:18" ht="18" customHeight="1" x14ac:dyDescent="0.25">
      <c r="A111" s="17" t="s">
        <v>83</v>
      </c>
      <c r="B111" s="18" t="s">
        <v>46</v>
      </c>
      <c r="C111" s="29" t="s">
        <v>82</v>
      </c>
      <c r="D111" s="122">
        <f t="shared" ref="D111:J112" si="40">D116+D121</f>
        <v>100.43</v>
      </c>
      <c r="E111" s="122">
        <f t="shared" si="40"/>
        <v>102.15910000000001</v>
      </c>
      <c r="F111" s="122">
        <f t="shared" si="40"/>
        <v>105.684</v>
      </c>
      <c r="G111" s="122">
        <f t="shared" si="40"/>
        <v>105.684</v>
      </c>
      <c r="H111" s="122">
        <f t="shared" si="40"/>
        <v>105.684</v>
      </c>
      <c r="I111" s="122">
        <f t="shared" si="40"/>
        <v>105.684</v>
      </c>
      <c r="J111" s="122">
        <f t="shared" si="40"/>
        <v>105.684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f t="shared" ref="P111:R112" si="41">P116+P121</f>
        <v>105.684</v>
      </c>
      <c r="Q111" s="122">
        <f t="shared" si="41"/>
        <v>105.684</v>
      </c>
      <c r="R111" s="122">
        <f t="shared" si="41"/>
        <v>105.684</v>
      </c>
    </row>
    <row r="112" spans="1:18" ht="21" customHeight="1" x14ac:dyDescent="0.25">
      <c r="A112" s="17" t="s">
        <v>84</v>
      </c>
      <c r="B112" s="18" t="s">
        <v>53</v>
      </c>
      <c r="C112" s="29" t="s">
        <v>82</v>
      </c>
      <c r="D112" s="123">
        <f t="shared" si="40"/>
        <v>4.9000000000000002E-2</v>
      </c>
      <c r="E112" s="123">
        <f t="shared" si="40"/>
        <v>4.9299999999999997E-2</v>
      </c>
      <c r="F112" s="123">
        <f t="shared" si="40"/>
        <v>4.9299999999999997E-2</v>
      </c>
      <c r="G112" s="123">
        <f t="shared" si="40"/>
        <v>4.9299999999999997E-2</v>
      </c>
      <c r="H112" s="123">
        <f t="shared" si="40"/>
        <v>4.9299999999999997E-2</v>
      </c>
      <c r="I112" s="123">
        <f t="shared" si="40"/>
        <v>4.9299999999999997E-2</v>
      </c>
      <c r="J112" s="123">
        <f t="shared" si="40"/>
        <v>4.9299999999999997E-2</v>
      </c>
      <c r="K112" s="122">
        <f>'[1]Q max'!$M$814</f>
        <v>0</v>
      </c>
      <c r="L112" s="122">
        <f>'[1]Q max'!$M$814</f>
        <v>0</v>
      </c>
      <c r="M112" s="122">
        <f>'[1]Q max'!$M$814</f>
        <v>0</v>
      </c>
      <c r="N112" s="122">
        <f>'[1]Q max'!$M$814</f>
        <v>0</v>
      </c>
      <c r="O112" s="122">
        <f>'[1]Q max'!$M$814</f>
        <v>0</v>
      </c>
      <c r="P112" s="123">
        <f t="shared" si="41"/>
        <v>4.9299999999999997E-2</v>
      </c>
      <c r="Q112" s="123">
        <f t="shared" si="41"/>
        <v>4.9299999999999997E-2</v>
      </c>
      <c r="R112" s="123">
        <f t="shared" si="41"/>
        <v>4.9299999999999997E-2</v>
      </c>
    </row>
    <row r="113" spans="1:18" ht="21.75" customHeight="1" x14ac:dyDescent="0.25">
      <c r="A113" s="17" t="s">
        <v>85</v>
      </c>
      <c r="B113" s="18" t="s">
        <v>57</v>
      </c>
      <c r="C113" s="29" t="s">
        <v>82</v>
      </c>
      <c r="D113" s="122">
        <f>D118+D125</f>
        <v>6.8259999999999996</v>
      </c>
      <c r="E113" s="122">
        <f>E118+E125</f>
        <v>7.1374000000000004</v>
      </c>
      <c r="F113" s="122">
        <f>F118+F125</f>
        <v>7.4130000000000003</v>
      </c>
      <c r="G113" s="122">
        <f>G118+G125</f>
        <v>7.4130000000000003</v>
      </c>
      <c r="H113" s="122">
        <f>H118+H125</f>
        <v>7.4130000000000003</v>
      </c>
      <c r="I113" s="122">
        <f>I118+I125</f>
        <v>7.4130000000000003</v>
      </c>
      <c r="J113" s="122">
        <f>'[1]Q max'!$N$812</f>
        <v>8.104918430851189</v>
      </c>
      <c r="K113" s="122">
        <f>'[1]Q max'!$M$315</f>
        <v>0</v>
      </c>
      <c r="L113" s="122">
        <f>'[1]Q max'!$M$315</f>
        <v>0</v>
      </c>
      <c r="M113" s="122">
        <f>'[1]Q max'!$M$315</f>
        <v>0</v>
      </c>
      <c r="N113" s="122">
        <f>'[1]Q max'!$M$315</f>
        <v>0</v>
      </c>
      <c r="O113" s="122">
        <f>'[1]Q max'!$M$315</f>
        <v>0</v>
      </c>
      <c r="P113" s="122">
        <f>P118+P125</f>
        <v>7.4130000000000003</v>
      </c>
      <c r="Q113" s="122">
        <f>Q118+Q125</f>
        <v>7.4130000000000003</v>
      </c>
      <c r="R113" s="122">
        <f>R118+R125</f>
        <v>7.4130000000000003</v>
      </c>
    </row>
    <row r="114" spans="1:18" ht="21.75" customHeight="1" thickBot="1" x14ac:dyDescent="0.3">
      <c r="A114" s="54" t="s">
        <v>86</v>
      </c>
      <c r="B114" s="55" t="s">
        <v>62</v>
      </c>
      <c r="C114" s="56" t="s">
        <v>82</v>
      </c>
      <c r="D114" s="124">
        <f>D119+D126</f>
        <v>3.6779999999999999</v>
      </c>
      <c r="E114" s="124">
        <f>E119+E126</f>
        <v>4.1207500000000001</v>
      </c>
      <c r="F114" s="124">
        <f>F119+F126</f>
        <v>5.1349999999999998</v>
      </c>
      <c r="G114" s="124">
        <f>G119+G126</f>
        <v>5.1349999999999998</v>
      </c>
      <c r="H114" s="124">
        <f>H119+H126</f>
        <v>5.1349999999999998</v>
      </c>
      <c r="I114" s="124">
        <f>I119+I126</f>
        <v>5.1349999999999998</v>
      </c>
      <c r="J114" s="124">
        <f>J119+J126</f>
        <v>5.1349999999999998</v>
      </c>
      <c r="K114" s="124">
        <v>0</v>
      </c>
      <c r="L114" s="124">
        <v>0</v>
      </c>
      <c r="M114" s="124">
        <v>0</v>
      </c>
      <c r="N114" s="124">
        <v>0</v>
      </c>
      <c r="O114" s="124">
        <v>0</v>
      </c>
      <c r="P114" s="124">
        <f>P119+P126</f>
        <v>5.1349999999999998</v>
      </c>
      <c r="Q114" s="124">
        <f>Q119+Q126</f>
        <v>5.1349999999999998</v>
      </c>
      <c r="R114" s="124">
        <f>R119+R126</f>
        <v>5.1349999999999998</v>
      </c>
    </row>
    <row r="115" spans="1:18" ht="57.75" customHeight="1" x14ac:dyDescent="0.25">
      <c r="A115" s="17" t="s">
        <v>83</v>
      </c>
      <c r="B115" s="125" t="s">
        <v>125</v>
      </c>
      <c r="C115" s="126" t="s">
        <v>82</v>
      </c>
      <c r="D115" s="127">
        <f>D116+D117+D118+D119</f>
        <v>108.56300000000002</v>
      </c>
      <c r="E115" s="128">
        <f>E116+E117+E118+E119</f>
        <v>111.11155000000002</v>
      </c>
      <c r="F115" s="129">
        <f>F116+F117+F118+F119</f>
        <v>115.9263</v>
      </c>
      <c r="G115" s="129">
        <f t="shared" ref="G115:R115" si="42">G116+G117+G118+G119</f>
        <v>115.9263</v>
      </c>
      <c r="H115" s="129">
        <f t="shared" si="42"/>
        <v>115.9263</v>
      </c>
      <c r="I115" s="129">
        <f t="shared" si="42"/>
        <v>115.9263</v>
      </c>
      <c r="J115" s="129">
        <f t="shared" si="42"/>
        <v>115.9263</v>
      </c>
      <c r="K115" s="129">
        <f t="shared" si="42"/>
        <v>0</v>
      </c>
      <c r="L115" s="129">
        <f t="shared" si="42"/>
        <v>0</v>
      </c>
      <c r="M115" s="129">
        <f t="shared" si="42"/>
        <v>0</v>
      </c>
      <c r="N115" s="129">
        <f t="shared" si="42"/>
        <v>0</v>
      </c>
      <c r="O115" s="129">
        <f t="shared" si="42"/>
        <v>0</v>
      </c>
      <c r="P115" s="129">
        <f t="shared" si="42"/>
        <v>115.9263</v>
      </c>
      <c r="Q115" s="129">
        <f t="shared" si="42"/>
        <v>115.9263</v>
      </c>
      <c r="R115" s="129">
        <f t="shared" si="42"/>
        <v>115.9263</v>
      </c>
    </row>
    <row r="116" spans="1:18" ht="16.5" customHeight="1" x14ac:dyDescent="0.25">
      <c r="A116" s="17" t="s">
        <v>115</v>
      </c>
      <c r="B116" s="18" t="s">
        <v>46</v>
      </c>
      <c r="C116" s="29" t="s">
        <v>82</v>
      </c>
      <c r="D116" s="136">
        <v>98.28</v>
      </c>
      <c r="E116" s="134">
        <v>100.07810000000001</v>
      </c>
      <c r="F116" s="134">
        <v>103.60299999999999</v>
      </c>
      <c r="G116" s="134">
        <v>103.60299999999999</v>
      </c>
      <c r="H116" s="134">
        <v>103.60299999999999</v>
      </c>
      <c r="I116" s="134">
        <v>103.60299999999999</v>
      </c>
      <c r="J116" s="134">
        <v>103.60299999999999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34">
        <v>103.60299999999999</v>
      </c>
      <c r="Q116" s="134">
        <v>103.60299999999999</v>
      </c>
      <c r="R116" s="134">
        <v>103.60299999999999</v>
      </c>
    </row>
    <row r="117" spans="1:18" ht="24" customHeight="1" x14ac:dyDescent="0.25">
      <c r="A117" s="17" t="s">
        <v>116</v>
      </c>
      <c r="B117" s="18" t="s">
        <v>53</v>
      </c>
      <c r="C117" s="29" t="s">
        <v>82</v>
      </c>
      <c r="D117" s="137">
        <v>4.9000000000000002E-2</v>
      </c>
      <c r="E117" s="134">
        <v>4.9299999999999997E-2</v>
      </c>
      <c r="F117" s="134">
        <v>4.9299999999999997E-2</v>
      </c>
      <c r="G117" s="134">
        <v>4.9299999999999997E-2</v>
      </c>
      <c r="H117" s="134">
        <v>4.9299999999999997E-2</v>
      </c>
      <c r="I117" s="134">
        <v>4.9299999999999997E-2</v>
      </c>
      <c r="J117" s="134">
        <v>4.9299999999999997E-2</v>
      </c>
      <c r="K117" s="130">
        <f>'[1]Q max'!$M$814</f>
        <v>0</v>
      </c>
      <c r="L117" s="130">
        <f>'[1]Q max'!$M$814</f>
        <v>0</v>
      </c>
      <c r="M117" s="130">
        <f>'[1]Q max'!$M$814</f>
        <v>0</v>
      </c>
      <c r="N117" s="130">
        <f>'[1]Q max'!$M$814</f>
        <v>0</v>
      </c>
      <c r="O117" s="130">
        <f>'[1]Q max'!$M$814</f>
        <v>0</v>
      </c>
      <c r="P117" s="134">
        <v>4.9299999999999997E-2</v>
      </c>
      <c r="Q117" s="134">
        <v>4.9299999999999997E-2</v>
      </c>
      <c r="R117" s="134">
        <v>4.9299999999999997E-2</v>
      </c>
    </row>
    <row r="118" spans="1:18" x14ac:dyDescent="0.25">
      <c r="A118" s="17" t="s">
        <v>117</v>
      </c>
      <c r="B118" s="18" t="s">
        <v>57</v>
      </c>
      <c r="C118" s="29" t="s">
        <v>82</v>
      </c>
      <c r="D118" s="136">
        <v>6.766</v>
      </c>
      <c r="E118" s="134">
        <v>7.0734000000000004</v>
      </c>
      <c r="F118" s="134">
        <v>7.3490000000000002</v>
      </c>
      <c r="G118" s="134">
        <v>7.3490000000000002</v>
      </c>
      <c r="H118" s="134">
        <v>7.3490000000000002</v>
      </c>
      <c r="I118" s="134">
        <v>7.3490000000000002</v>
      </c>
      <c r="J118" s="134">
        <v>7.3490000000000002</v>
      </c>
      <c r="K118" s="122">
        <f>'[1]Q max'!$M$315</f>
        <v>0</v>
      </c>
      <c r="L118" s="122">
        <f>'[1]Q max'!$M$315</f>
        <v>0</v>
      </c>
      <c r="M118" s="122">
        <f>'[1]Q max'!$M$315</f>
        <v>0</v>
      </c>
      <c r="N118" s="122">
        <f>'[1]Q max'!$M$315</f>
        <v>0</v>
      </c>
      <c r="O118" s="122">
        <f>'[1]Q max'!$M$315</f>
        <v>0</v>
      </c>
      <c r="P118" s="134">
        <v>7.3490000000000002</v>
      </c>
      <c r="Q118" s="134">
        <v>7.3490000000000002</v>
      </c>
      <c r="R118" s="134">
        <v>7.3490000000000002</v>
      </c>
    </row>
    <row r="119" spans="1:18" ht="21" customHeight="1" thickBot="1" x14ac:dyDescent="0.3">
      <c r="A119" s="54" t="s">
        <v>118</v>
      </c>
      <c r="B119" s="55" t="s">
        <v>62</v>
      </c>
      <c r="C119" s="56" t="s">
        <v>82</v>
      </c>
      <c r="D119" s="138">
        <v>3.468</v>
      </c>
      <c r="E119" s="135">
        <v>3.9107500000000002</v>
      </c>
      <c r="F119" s="135">
        <v>4.9249999999999998</v>
      </c>
      <c r="G119" s="135">
        <v>4.9249999999999998</v>
      </c>
      <c r="H119" s="135">
        <v>4.9249999999999998</v>
      </c>
      <c r="I119" s="135">
        <v>4.9249999999999998</v>
      </c>
      <c r="J119" s="135">
        <v>4.9249999999999998</v>
      </c>
      <c r="K119" s="124">
        <v>0</v>
      </c>
      <c r="L119" s="124">
        <v>0</v>
      </c>
      <c r="M119" s="124">
        <v>0</v>
      </c>
      <c r="N119" s="124">
        <v>0</v>
      </c>
      <c r="O119" s="124">
        <v>0</v>
      </c>
      <c r="P119" s="135">
        <v>4.9249999999999998</v>
      </c>
      <c r="Q119" s="135">
        <v>4.9249999999999998</v>
      </c>
      <c r="R119" s="135">
        <v>4.9249999999999998</v>
      </c>
    </row>
    <row r="120" spans="1:18" ht="60.75" customHeight="1" x14ac:dyDescent="0.25">
      <c r="A120" s="17" t="s">
        <v>84</v>
      </c>
      <c r="B120" s="125" t="s">
        <v>126</v>
      </c>
      <c r="C120" s="126" t="s">
        <v>82</v>
      </c>
      <c r="D120" s="127">
        <f>D121+D122+D125+D126</f>
        <v>2.42</v>
      </c>
      <c r="E120" s="128">
        <f>E121+E122+E125+E126</f>
        <v>2.355</v>
      </c>
      <c r="F120" s="128">
        <f>F121+F122+F125+F126</f>
        <v>2.355</v>
      </c>
      <c r="G120" s="128">
        <f t="shared" ref="G120:R120" si="43">G121+G122+G125+G126</f>
        <v>2.355</v>
      </c>
      <c r="H120" s="128">
        <f t="shared" si="43"/>
        <v>2.355</v>
      </c>
      <c r="I120" s="128">
        <f t="shared" si="43"/>
        <v>2.355</v>
      </c>
      <c r="J120" s="128">
        <f t="shared" si="43"/>
        <v>2.355</v>
      </c>
      <c r="K120" s="128">
        <f t="shared" si="43"/>
        <v>0</v>
      </c>
      <c r="L120" s="128">
        <f t="shared" si="43"/>
        <v>0</v>
      </c>
      <c r="M120" s="128">
        <f t="shared" si="43"/>
        <v>0</v>
      </c>
      <c r="N120" s="128">
        <f t="shared" si="43"/>
        <v>0</v>
      </c>
      <c r="O120" s="128">
        <f t="shared" si="43"/>
        <v>0</v>
      </c>
      <c r="P120" s="128">
        <f t="shared" si="43"/>
        <v>2.355</v>
      </c>
      <c r="Q120" s="128">
        <f t="shared" si="43"/>
        <v>2.355</v>
      </c>
      <c r="R120" s="128">
        <f t="shared" si="43"/>
        <v>2.355</v>
      </c>
    </row>
    <row r="121" spans="1:18" ht="16.5" customHeight="1" thickBot="1" x14ac:dyDescent="0.3">
      <c r="A121" s="84" t="s">
        <v>119</v>
      </c>
      <c r="B121" s="85" t="s">
        <v>46</v>
      </c>
      <c r="C121" s="86" t="s">
        <v>82</v>
      </c>
      <c r="D121" s="195">
        <v>2.15</v>
      </c>
      <c r="E121" s="196">
        <v>2.081</v>
      </c>
      <c r="F121" s="189">
        <v>2.081</v>
      </c>
      <c r="G121" s="189">
        <v>2.081</v>
      </c>
      <c r="H121" s="189">
        <v>2.081</v>
      </c>
      <c r="I121" s="189">
        <v>2.081</v>
      </c>
      <c r="J121" s="189">
        <v>2.081</v>
      </c>
      <c r="K121" s="190">
        <v>0</v>
      </c>
      <c r="L121" s="190">
        <v>0</v>
      </c>
      <c r="M121" s="190">
        <v>0</v>
      </c>
      <c r="N121" s="190">
        <v>0</v>
      </c>
      <c r="O121" s="190">
        <v>0</v>
      </c>
      <c r="P121" s="189">
        <v>2.081</v>
      </c>
      <c r="Q121" s="189">
        <v>2.081</v>
      </c>
      <c r="R121" s="189">
        <v>2.081</v>
      </c>
    </row>
    <row r="122" spans="1:18" ht="21" customHeight="1" thickBot="1" x14ac:dyDescent="0.3">
      <c r="A122" s="57" t="s">
        <v>120</v>
      </c>
      <c r="B122" s="180" t="s">
        <v>53</v>
      </c>
      <c r="C122" s="184" t="s">
        <v>82</v>
      </c>
      <c r="D122" s="197">
        <f>'[1]Q max'!M824</f>
        <v>0</v>
      </c>
      <c r="E122" s="198">
        <f>'[1]Q max'!N824</f>
        <v>0</v>
      </c>
      <c r="F122" s="199">
        <f>'[1]Q max'!N824</f>
        <v>0</v>
      </c>
      <c r="G122" s="199">
        <f>'[1]Q max'!O824</f>
        <v>0</v>
      </c>
      <c r="H122" s="199">
        <f>'[1]Q max'!P824</f>
        <v>0</v>
      </c>
      <c r="I122" s="199">
        <f>'[1]Q max'!Q824</f>
        <v>0</v>
      </c>
      <c r="J122" s="199">
        <f>'[1]Q max'!R824</f>
        <v>0</v>
      </c>
      <c r="K122" s="200">
        <f>'[1]Q max'!$M$814</f>
        <v>0</v>
      </c>
      <c r="L122" s="200">
        <f>'[1]Q max'!$M$814</f>
        <v>0</v>
      </c>
      <c r="M122" s="200">
        <f>'[1]Q max'!$M$814</f>
        <v>0</v>
      </c>
      <c r="N122" s="200">
        <f>'[1]Q max'!$M$814</f>
        <v>0</v>
      </c>
      <c r="O122" s="200">
        <f>'[1]Q max'!$M$814</f>
        <v>0</v>
      </c>
      <c r="P122" s="199">
        <f>'[1]Q max'!X824</f>
        <v>0</v>
      </c>
      <c r="Q122" s="199">
        <f>'[1]Q max'!Y824</f>
        <v>0</v>
      </c>
      <c r="R122" s="199">
        <f>'[1]Q max'!Z824</f>
        <v>0</v>
      </c>
    </row>
    <row r="123" spans="1:18" ht="21" customHeight="1" x14ac:dyDescent="0.25">
      <c r="A123" s="172"/>
      <c r="B123" s="173"/>
      <c r="C123" s="172"/>
      <c r="D123" s="191"/>
      <c r="E123" s="192"/>
      <c r="F123" s="193"/>
      <c r="G123" s="193"/>
      <c r="H123" s="193"/>
      <c r="I123" s="193"/>
      <c r="J123" s="193"/>
      <c r="K123" s="194"/>
      <c r="L123" s="194"/>
      <c r="M123" s="194"/>
      <c r="N123" s="194"/>
      <c r="O123" s="194"/>
      <c r="P123" s="193"/>
      <c r="Q123" s="193"/>
      <c r="R123" s="193"/>
    </row>
    <row r="124" spans="1:18" s="176" customFormat="1" ht="21" customHeight="1" thickBot="1" x14ac:dyDescent="0.3">
      <c r="A124" s="172"/>
      <c r="B124" s="173"/>
      <c r="C124" s="172"/>
      <c r="D124" s="191"/>
      <c r="E124" s="192"/>
      <c r="F124" s="193"/>
      <c r="G124" s="193"/>
      <c r="H124" s="193"/>
      <c r="I124" s="204">
        <v>4</v>
      </c>
      <c r="J124" s="193"/>
      <c r="K124" s="194"/>
      <c r="L124" s="194"/>
      <c r="M124" s="194"/>
      <c r="N124" s="194"/>
      <c r="O124" s="194"/>
      <c r="P124" s="193"/>
      <c r="Q124" s="193"/>
      <c r="R124" s="193"/>
    </row>
    <row r="125" spans="1:18" ht="19.5" customHeight="1" thickBot="1" x14ac:dyDescent="0.3">
      <c r="A125" s="57" t="s">
        <v>121</v>
      </c>
      <c r="B125" s="180" t="s">
        <v>57</v>
      </c>
      <c r="C125" s="184" t="s">
        <v>82</v>
      </c>
      <c r="D125" s="201">
        <v>0.06</v>
      </c>
      <c r="E125" s="202">
        <v>6.4000000000000001E-2</v>
      </c>
      <c r="F125" s="199">
        <v>6.4000000000000001E-2</v>
      </c>
      <c r="G125" s="199">
        <v>6.4000000000000001E-2</v>
      </c>
      <c r="H125" s="199">
        <v>6.4000000000000001E-2</v>
      </c>
      <c r="I125" s="199">
        <v>6.4000000000000001E-2</v>
      </c>
      <c r="J125" s="199">
        <v>6.4000000000000001E-2</v>
      </c>
      <c r="K125" s="200">
        <f>'[1]Q max'!$M$315</f>
        <v>0</v>
      </c>
      <c r="L125" s="200">
        <f>'[1]Q max'!$M$315</f>
        <v>0</v>
      </c>
      <c r="M125" s="200">
        <f>'[1]Q max'!$M$315</f>
        <v>0</v>
      </c>
      <c r="N125" s="200">
        <f>'[1]Q max'!$M$315</f>
        <v>0</v>
      </c>
      <c r="O125" s="200">
        <f>'[1]Q max'!$M$315</f>
        <v>0</v>
      </c>
      <c r="P125" s="199">
        <v>6.4000000000000001E-2</v>
      </c>
      <c r="Q125" s="199">
        <v>6.4000000000000001E-2</v>
      </c>
      <c r="R125" s="199">
        <v>6.4000000000000001E-2</v>
      </c>
    </row>
    <row r="126" spans="1:18" ht="18" customHeight="1" thickBot="1" x14ac:dyDescent="0.3">
      <c r="A126" s="54" t="s">
        <v>122</v>
      </c>
      <c r="B126" s="55" t="s">
        <v>62</v>
      </c>
      <c r="C126" s="56" t="s">
        <v>82</v>
      </c>
      <c r="D126" s="139">
        <v>0.21</v>
      </c>
      <c r="E126" s="131">
        <v>0.21</v>
      </c>
      <c r="F126" s="135">
        <v>0.21</v>
      </c>
      <c r="G126" s="135">
        <v>0.21</v>
      </c>
      <c r="H126" s="135">
        <v>0.21</v>
      </c>
      <c r="I126" s="135">
        <v>0.21</v>
      </c>
      <c r="J126" s="135">
        <v>0.21</v>
      </c>
      <c r="K126" s="124">
        <v>0</v>
      </c>
      <c r="L126" s="124">
        <v>0</v>
      </c>
      <c r="M126" s="124">
        <v>0</v>
      </c>
      <c r="N126" s="124">
        <v>0</v>
      </c>
      <c r="O126" s="124">
        <v>0</v>
      </c>
      <c r="P126" s="135">
        <v>0.21</v>
      </c>
      <c r="Q126" s="135">
        <v>0.21</v>
      </c>
      <c r="R126" s="135">
        <v>0.21</v>
      </c>
    </row>
    <row r="129" spans="2:12" s="203" customFormat="1" ht="18" x14ac:dyDescent="0.35">
      <c r="B129" s="132" t="s">
        <v>87</v>
      </c>
      <c r="C129" s="150"/>
      <c r="D129" s="156"/>
      <c r="E129" s="156"/>
      <c r="F129" s="133"/>
      <c r="G129" s="133"/>
      <c r="H129" s="133"/>
      <c r="I129" s="157" t="s">
        <v>88</v>
      </c>
      <c r="J129" s="157"/>
      <c r="K129" s="157"/>
      <c r="L129" s="157"/>
    </row>
  </sheetData>
  <mergeCells count="18">
    <mergeCell ref="A14:R14"/>
    <mergeCell ref="N6:Q6"/>
    <mergeCell ref="D129:E129"/>
    <mergeCell ref="I129:L129"/>
    <mergeCell ref="A15:R15"/>
    <mergeCell ref="A16:R16"/>
    <mergeCell ref="A18:A20"/>
    <mergeCell ref="B18:B20"/>
    <mergeCell ref="C18:C20"/>
    <mergeCell ref="D18:D20"/>
    <mergeCell ref="E18:E20"/>
    <mergeCell ref="F18:F20"/>
    <mergeCell ref="G18:R18"/>
    <mergeCell ref="A7:B7"/>
    <mergeCell ref="N7:Q7"/>
    <mergeCell ref="A10:B10"/>
    <mergeCell ref="A13:R13"/>
    <mergeCell ref="N5:Q5"/>
  </mergeCells>
  <pageMargins left="0.31496062992125984" right="0.31496062992125984" top="0.94488188976377963" bottom="0.35433070866141736" header="0" footer="0"/>
  <pageSetup paperSize="9" scale="61" fitToHeight="0" orientation="landscape" verticalDpi="0" r:id="rId1"/>
  <rowBreaks count="3" manualBreakCount="3">
    <brk id="34" max="16383" man="1"/>
    <brk id="86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Міхнов К. Іванович</dc:creator>
  <cp:lastModifiedBy>Admin</cp:lastModifiedBy>
  <cp:lastPrinted>2023-02-16T08:45:46Z</cp:lastPrinted>
  <dcterms:created xsi:type="dcterms:W3CDTF">2014-03-06T10:37:24Z</dcterms:created>
  <dcterms:modified xsi:type="dcterms:W3CDTF">2023-02-16T08:49:28Z</dcterms:modified>
</cp:coreProperties>
</file>