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780" yWindow="45" windowWidth="17505" windowHeight="1035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45" i="13"/>
  <c r="F44"/>
  <c r="E35"/>
  <c r="F12"/>
  <c r="F10"/>
  <c r="D44" l="1"/>
  <c r="D45"/>
  <c r="F46" l="1"/>
  <c r="F18"/>
  <c r="F19" l="1"/>
  <c r="F43" l="1"/>
  <c r="F20"/>
  <c r="F17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E37" i="13" s="1"/>
  <c r="D37" s="1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F49" i="13" s="1"/>
  <c r="D49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F41" i="13" s="1"/>
  <c r="D41" s="1"/>
  <c r="F13" i="10"/>
  <c r="D18" i="13" s="1"/>
  <c r="F21"/>
  <c r="D21" s="1"/>
  <c r="F34" i="11"/>
  <c r="D46" i="13" s="1"/>
  <c r="F23"/>
  <c r="D23" s="1"/>
  <c r="F42"/>
  <c r="D42" s="1"/>
  <c r="E4" i="10"/>
  <c r="E3" i="11"/>
  <c r="E36" s="1"/>
  <c r="F4"/>
  <c r="F40" i="13" s="1"/>
  <c r="D40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F14" i="13"/>
  <c r="D14" s="1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F11" i="13"/>
  <c r="D11" s="1"/>
  <c r="F3" i="11"/>
  <c r="F36" s="1"/>
  <c r="F37" s="1"/>
  <c r="F39" i="13"/>
  <c r="D39" s="1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9" i="13"/>
  <c r="F4" i="8"/>
  <c r="F40" s="1"/>
  <c r="F3" s="1"/>
  <c r="E12" i="12"/>
  <c r="E11" s="1"/>
  <c r="C11"/>
  <c r="F21" i="10"/>
  <c r="F20" s="1"/>
  <c r="F8"/>
  <c r="F5" s="1"/>
  <c r="D9" i="13" l="1"/>
  <c r="F8"/>
  <c r="D8"/>
  <c r="F19" i="10"/>
  <c r="D19" i="13" s="1"/>
  <c r="F4" i="10"/>
  <c r="A10"/>
  <c r="A12" s="1"/>
  <c r="E4" i="12"/>
  <c r="F51" i="13"/>
  <c r="D51" s="1"/>
  <c r="D17" l="1"/>
  <c r="F47"/>
  <c r="D47" s="1"/>
  <c r="F30" i="10"/>
  <c r="F26" s="1"/>
  <c r="F55"/>
  <c r="F3" l="1"/>
  <c r="F16" i="13"/>
  <c r="D3" i="10"/>
  <c r="A6" i="8"/>
  <c r="A7" s="1"/>
  <c r="A8" s="1"/>
  <c r="A9" s="1"/>
  <c r="A10" s="1"/>
  <c r="D4"/>
  <c r="D40" s="1"/>
  <c r="D35" i="13" l="1"/>
  <c r="F7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E16" s="1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E7"/>
  <c r="D16"/>
  <c r="D7" s="1"/>
</calcChain>
</file>

<file path=xl/sharedStrings.xml><?xml version="1.0" encoding="utf-8"?>
<sst xmlns="http://schemas.openxmlformats.org/spreadsheetml/2006/main" count="239" uniqueCount="186">
  <si>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</si>
  <si>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</si>
  <si>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</si>
  <si>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</si>
  <si>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</si>
  <si>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</si>
  <si>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</si>
  <si>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</si>
  <si>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</si>
  <si>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</si>
  <si>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</si>
  <si>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</si>
  <si>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</si>
  <si>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</si>
  <si>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</si>
  <si>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</si>
  <si>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</si>
  <si>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</si>
  <si>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</si>
  <si>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</si>
  <si>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</si>
  <si>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</si>
  <si>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</si>
  <si>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</si>
  <si>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</si>
  <si>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</si>
  <si>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</si>
  <si>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</si>
  <si>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</si>
  <si>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</si>
  <si>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</si>
  <si>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</si>
  <si>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</si>
  <si>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</si>
  <si>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</si>
  <si>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</si>
  <si>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</si>
  <si>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</si>
  <si>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</si>
  <si>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</si>
  <si>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</si>
  <si>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</si>
  <si>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</si>
  <si>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</si>
  <si>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</si>
  <si>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</si>
  <si>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</si>
  <si>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</si>
  <si>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</si>
  <si>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</si>
  <si>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</si>
  <si>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</si>
  <si>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</si>
  <si>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</si>
  <si>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</si>
  <si>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</si>
  <si>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</si>
  <si>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</si>
  <si>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</si>
  <si>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</si>
  <si>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</si>
  <si>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</si>
  <si>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</si>
  <si>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</si>
  <si>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</si>
  <si>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</si>
  <si>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</si>
  <si>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</si>
  <si>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</si>
  <si>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</si>
  <si>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</si>
  <si>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</si>
  <si>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</si>
  <si>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</si>
  <si>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</si>
  <si>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</si>
  <si>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</si>
  <si>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</si>
  <si>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</si>
  <si>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</si>
  <si>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</si>
  <si>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</si>
  <si>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</si>
  <si>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</si>
  <si>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</si>
  <si>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</si>
  <si>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</si>
  <si>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</si>
  <si>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</si>
  <si>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</si>
  <si>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</si>
  <si>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</si>
  <si>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</si>
  <si>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</si>
  <si>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</si>
  <si>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</si>
  <si>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</si>
  <si>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</si>
  <si>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</si>
  <si>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</si>
  <si>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</si>
  <si>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</si>
  <si>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</si>
  <si>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</si>
  <si>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</si>
  <si>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</si>
  <si>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</si>
  <si>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</si>
  <si>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</si>
  <si>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</si>
  <si>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</si>
  <si>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</si>
  <si>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</si>
  <si>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</si>
  <si>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</si>
  <si>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</si>
  <si>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</si>
  <si>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</si>
  <si>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</si>
  <si>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</si>
  <si>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</si>
  <si>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</si>
  <si>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</si>
  <si>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</si>
  <si>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</si>
  <si>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</si>
  <si>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</si>
  <si>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</si>
  <si>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</si>
  <si>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</si>
  <si>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</si>
  <si>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</si>
  <si>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</si>
  <si>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</si>
  <si>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</si>
  <si>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</si>
  <si>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</si>
  <si>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</si>
  <si>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</si>
  <si>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</si>
  <si>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</si>
  <si>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</si>
  <si>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</si>
  <si>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</si>
  <si>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</si>
  <si>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</si>
  <si>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</si>
  <si>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</si>
  <si>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</si>
  <si>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</si>
  <si>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</si>
  <si>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</si>
  <si>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</si>
  <si>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</si>
  <si>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</si>
  <si>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</si>
  <si>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</si>
  <si>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</si>
  <si>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</si>
  <si>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</si>
  <si>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</si>
  <si>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</si>
  <si>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</si>
  <si>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</si>
  <si>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</si>
  <si>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</si>
  <si>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</si>
  <si>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</si>
  <si>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</si>
  <si>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</si>
  <si>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</si>
  <si>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</si>
  <si>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</si>
  <si>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</si>
  <si>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</si>
  <si>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</si>
  <si>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</si>
  <si>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</si>
  <si>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</si>
  <si>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</si>
  <si>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 xml:space="preserve">від _______________ № __________________        </t>
  </si>
  <si>
    <t>Продовження Додатку 1</t>
  </si>
  <si>
    <t>І. САПОЖКО</t>
  </si>
  <si>
    <t>від 28.04.2020р.</t>
  </si>
  <si>
    <t>№1859-74-07</t>
  </si>
  <si>
    <t>від 28.04.2020 р.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</si>
</sst>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166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163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164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165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162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156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158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159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160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168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169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175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174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171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170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173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172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177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27" zoomScale="60" zoomScaleNormal="100" workbookViewId="0">
      <selection activeCell="I44" sqref="I44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179</v>
      </c>
    </row>
    <row r="3" spans="2:6">
      <c r="F3" s="285" t="s">
        <v>157</v>
      </c>
    </row>
    <row r="4" spans="2:6">
      <c r="D4" s="286" t="s">
        <v>183</v>
      </c>
      <c r="E4" s="286"/>
      <c r="F4" s="287" t="s">
        <v>184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176</v>
      </c>
      <c r="E6" s="345" t="s">
        <v>143</v>
      </c>
      <c r="F6" s="344" t="s">
        <v>144</v>
      </c>
    </row>
    <row r="7" spans="2:6" ht="19.5" thickBot="1">
      <c r="B7" s="290"/>
      <c r="C7" s="291" t="s">
        <v>105</v>
      </c>
      <c r="D7" s="294">
        <f>D8+D16+D39+D47</f>
        <v>249892.34800000003</v>
      </c>
      <c r="E7" s="294">
        <f>E8+E16+E39+E47</f>
        <v>75952.400000000009</v>
      </c>
      <c r="F7" s="294">
        <f>F8+F16+F39+F47</f>
        <v>173939.948</v>
      </c>
    </row>
    <row r="8" spans="2:6" ht="19.5" thickBot="1">
      <c r="B8" s="303" t="s">
        <v>106</v>
      </c>
      <c r="C8" s="305" t="s">
        <v>0</v>
      </c>
      <c r="D8" s="306">
        <f>E8+F8</f>
        <v>21900</v>
      </c>
      <c r="E8" s="304">
        <f>E9+E10+E11+E12+E13+E14+E15</f>
        <v>190</v>
      </c>
      <c r="F8" s="304">
        <f>F9+F10+F11+F12+F13+F14+F15</f>
        <v>21710</v>
      </c>
    </row>
    <row r="9" spans="2:6">
      <c r="B9" s="301" t="s">
        <v>107</v>
      </c>
      <c r="C9" s="307" t="s">
        <v>20</v>
      </c>
      <c r="D9" s="318">
        <f>E9+F9</f>
        <v>7700</v>
      </c>
      <c r="E9" s="312"/>
      <c r="F9" s="298">
        <f>'ЖИТЛО Д'!F5</f>
        <v>7700</v>
      </c>
    </row>
    <row r="10" spans="2:6">
      <c r="B10" s="299" t="s">
        <v>108</v>
      </c>
      <c r="C10" s="308" t="s">
        <v>21</v>
      </c>
      <c r="D10" s="319">
        <f t="shared" ref="D10:D52" si="0">E10+F10</f>
        <v>5050</v>
      </c>
      <c r="E10" s="313"/>
      <c r="F10" s="295">
        <f>'ЖИТЛО Д'!F11-550</f>
        <v>5050</v>
      </c>
    </row>
    <row r="11" spans="2:6">
      <c r="B11" s="299" t="s">
        <v>109</v>
      </c>
      <c r="C11" s="308" t="s">
        <v>110</v>
      </c>
      <c r="D11" s="319">
        <f t="shared" si="0"/>
        <v>1100</v>
      </c>
      <c r="E11" s="313"/>
      <c r="F11" s="295">
        <f>'ЖИТЛО Д'!F19</f>
        <v>1100</v>
      </c>
    </row>
    <row r="12" spans="2:6">
      <c r="B12" s="299" t="s">
        <v>111</v>
      </c>
      <c r="C12" s="308" t="s">
        <v>9</v>
      </c>
      <c r="D12" s="319">
        <f t="shared" si="0"/>
        <v>4250</v>
      </c>
      <c r="E12" s="313"/>
      <c r="F12" s="295">
        <f>'ЖИТЛО Д'!F22+50</f>
        <v>4250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</f>
        <v>3610</v>
      </c>
    </row>
    <row r="15" spans="2:6" ht="19.5" thickBot="1">
      <c r="B15" s="299" t="s">
        <v>145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142298.40000000002</v>
      </c>
      <c r="E16" s="292">
        <f>E17+E18+E19+E20+E21+E22+E23+E24+E25+E26+E27+E28+E29+E30+E35+E36</f>
        <v>75762.400000000009</v>
      </c>
      <c r="F16" s="292">
        <f>F17+F18+F19+F20+F21+F22+F23+F24+F25+F26+F27+F28+F29+F30+F35+F36</f>
        <v>66536</v>
      </c>
    </row>
    <row r="17" spans="2:7">
      <c r="B17" s="301" t="s">
        <v>115</v>
      </c>
      <c r="C17" s="307" t="s">
        <v>67</v>
      </c>
      <c r="D17" s="318">
        <f t="shared" si="0"/>
        <v>15611</v>
      </c>
      <c r="E17" s="315"/>
      <c r="F17" s="298">
        <f>'Благоустрій Д'!F4+1000</f>
        <v>15611</v>
      </c>
    </row>
    <row r="18" spans="2:7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Д'!F13+200-200</f>
        <v>7000</v>
      </c>
    </row>
    <row r="19" spans="2:7">
      <c r="B19" s="299" t="s">
        <v>117</v>
      </c>
      <c r="C19" s="308" t="s">
        <v>47</v>
      </c>
      <c r="D19" s="319">
        <f t="shared" si="0"/>
        <v>3527</v>
      </c>
      <c r="E19" s="316"/>
      <c r="F19" s="295">
        <f>'Благоустрій Д'!F19+1527-1000</f>
        <v>3527</v>
      </c>
    </row>
    <row r="20" spans="2:7" ht="37.5" customHeight="1">
      <c r="B20" s="299" t="s">
        <v>118</v>
      </c>
      <c r="C20" s="310" t="s">
        <v>6</v>
      </c>
      <c r="D20" s="319">
        <f t="shared" si="0"/>
        <v>28198</v>
      </c>
      <c r="E20" s="316"/>
      <c r="F20" s="295">
        <f>'Благоустрій Д'!F26+898</f>
        <v>28198</v>
      </c>
    </row>
    <row r="21" spans="2:7" ht="34.5" customHeight="1">
      <c r="B21" s="299" t="s">
        <v>119</v>
      </c>
      <c r="C21" s="310" t="s">
        <v>7</v>
      </c>
      <c r="D21" s="319">
        <f t="shared" si="0"/>
        <v>3200</v>
      </c>
      <c r="E21" s="316"/>
      <c r="F21" s="295">
        <f>'Благоустрій Д'!F36</f>
        <v>3200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9000</v>
      </c>
      <c r="E23" s="313"/>
      <c r="F23" s="295">
        <f>'Благоустрій Д'!F44</f>
        <v>9000</v>
      </c>
    </row>
    <row r="24" spans="2:7">
      <c r="B24" s="299" t="s">
        <v>146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>
      <c r="B25" s="299" t="s">
        <v>147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7">
      <c r="B26" s="299" t="s">
        <v>148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167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149</v>
      </c>
      <c r="C28" s="341" t="s">
        <v>155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150</v>
      </c>
      <c r="C29" s="348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7" ht="37.5">
      <c r="B30" s="300" t="s">
        <v>151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181</v>
      </c>
      <c r="F32" s="284"/>
      <c r="G32" s="422"/>
    </row>
    <row r="33" spans="2:7" s="349" customFormat="1">
      <c r="B33" s="286"/>
      <c r="C33" s="417"/>
      <c r="D33" s="420"/>
      <c r="E33" s="421"/>
      <c r="F33" s="285" t="s">
        <v>157</v>
      </c>
      <c r="G33" s="422"/>
    </row>
    <row r="34" spans="2:7">
      <c r="B34" s="307"/>
      <c r="C34" s="347"/>
      <c r="D34" s="423" t="s">
        <v>185</v>
      </c>
      <c r="E34" s="424" t="s">
        <v>184</v>
      </c>
      <c r="F34" s="287" t="s">
        <v>180</v>
      </c>
    </row>
    <row r="35" spans="2:7">
      <c r="B35" s="301" t="s">
        <v>152</v>
      </c>
      <c r="C35" s="342" t="s">
        <v>16</v>
      </c>
      <c r="D35" s="318">
        <f t="shared" si="0"/>
        <v>70445.8</v>
      </c>
      <c r="E35" s="419">
        <f>'Благоустрій Д'!F55+200</f>
        <v>70445.8</v>
      </c>
      <c r="F35" s="298">
        <v>0</v>
      </c>
    </row>
    <row r="36" spans="2:7" ht="38.25" thickBot="1">
      <c r="B36" s="299" t="s">
        <v>153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19.5" hidden="1" thickBot="1">
      <c r="B37" s="299" t="s">
        <v>154</v>
      </c>
      <c r="C37" s="356"/>
      <c r="D37" s="318">
        <f t="shared" si="0"/>
        <v>0</v>
      </c>
      <c r="E37" s="359">
        <f>'Благоустрій Д'!F63</f>
        <v>0</v>
      </c>
      <c r="F37" s="298">
        <v>0</v>
      </c>
    </row>
    <row r="38" spans="2:7" ht="19.5" hidden="1" thickBot="1">
      <c r="B38" s="334" t="s">
        <v>161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83493.948000000004</v>
      </c>
      <c r="E39" s="293"/>
      <c r="F39" s="292">
        <f>F40+F41+F42+F43+F44+F45+F46</f>
        <v>83493.948000000004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2700</v>
      </c>
      <c r="E41" s="316"/>
      <c r="F41" s="295">
        <f>'освіта культура спорт Д'!F7</f>
        <v>2700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4506</v>
      </c>
      <c r="E43" s="316"/>
      <c r="F43" s="295">
        <f>'освіта культура спорт Д'!F13+200</f>
        <v>4506</v>
      </c>
    </row>
    <row r="44" spans="2:7">
      <c r="B44" s="299" t="s">
        <v>128</v>
      </c>
      <c r="C44" s="308" t="s">
        <v>13</v>
      </c>
      <c r="D44" s="319">
        <f>E44+F44</f>
        <v>150</v>
      </c>
      <c r="E44" s="316"/>
      <c r="F44" s="295">
        <f>'освіта культура спорт Д'!F17+150</f>
        <v>150</v>
      </c>
    </row>
    <row r="45" spans="2:7">
      <c r="B45" s="299" t="s">
        <v>129</v>
      </c>
      <c r="C45" s="308" t="s">
        <v>69</v>
      </c>
      <c r="D45" s="319">
        <f>E45+F45</f>
        <v>75587.948000000004</v>
      </c>
      <c r="E45" s="316"/>
      <c r="F45" s="295">
        <f>'освіта культура спорт Д'!F19+650+350</f>
        <v>75587.948000000004</v>
      </c>
    </row>
    <row r="46" spans="2:7" ht="19.5" thickBot="1">
      <c r="B46" s="300" t="s">
        <v>130</v>
      </c>
      <c r="C46" s="309" t="s">
        <v>178</v>
      </c>
      <c r="D46" s="320">
        <f t="shared" si="0"/>
        <v>550</v>
      </c>
      <c r="E46" s="314"/>
      <c r="F46" s="297">
        <f>'освіта культура спорт Д'!F34+350+200</f>
        <v>550</v>
      </c>
    </row>
    <row r="47" spans="2:7" ht="19.5" thickBot="1">
      <c r="B47" s="290" t="s">
        <v>131</v>
      </c>
      <c r="C47" s="291" t="s">
        <v>70</v>
      </c>
      <c r="D47" s="294">
        <f t="shared" si="0"/>
        <v>2200</v>
      </c>
      <c r="E47" s="293"/>
      <c r="F47" s="292">
        <f>F48+F49+F50+F51+F52</f>
        <v>2200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2200</v>
      </c>
      <c r="E49" s="316"/>
      <c r="F49" s="295">
        <f>'Інженерні мережі Д'!E7</f>
        <v>2200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142</v>
      </c>
      <c r="E55" s="284" t="s">
        <v>182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2020-04-29T06:14:47Z</dcterms:modified>
</cp:coreProperties>
</file>