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840" yWindow="165" windowWidth="17625" windowHeight="10440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Програма!$A$1:$F$62</definedName>
  </definedNames>
  <calcPr calcId="125725"/>
</workbook>
</file>

<file path=xl/calcChain.xml><?xml version="1.0" encoding="utf-8"?>
<calcChain xmlns="http://schemas.openxmlformats.org/spreadsheetml/2006/main">
  <c r="F42" i="13"/>
  <c r="F18"/>
  <c r="F19" l="1"/>
  <c r="F41" l="1"/>
  <c r="F39"/>
  <c r="F20"/>
  <c r="F17"/>
  <c r="L31" i="11" l="1"/>
  <c r="E21" l="1"/>
  <c r="E25"/>
  <c r="E8" i="13" l="1"/>
  <c r="F8"/>
  <c r="H36" i="11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4" i="13" s="1"/>
  <c r="D34" s="1"/>
  <c r="L63" i="10"/>
  <c r="L64"/>
  <c r="F63"/>
  <c r="E33" i="13" s="1"/>
  <c r="D33" s="1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E29" i="13" s="1"/>
  <c r="D29" s="1"/>
  <c r="F58" i="10"/>
  <c r="E25" i="13" s="1"/>
  <c r="D25" s="1"/>
  <c r="F57" i="10"/>
  <c r="F56"/>
  <c r="E32" i="13" s="1"/>
  <c r="D32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48" i="13" s="1"/>
  <c r="D48" s="1"/>
  <c r="D11" i="12"/>
  <c r="D9"/>
  <c r="E9"/>
  <c r="F46" i="13" s="1"/>
  <c r="D46" s="1"/>
  <c r="D7" i="12"/>
  <c r="E7"/>
  <c r="F45" i="13" s="1"/>
  <c r="D45" s="1"/>
  <c r="D5" i="12"/>
  <c r="E5"/>
  <c r="F44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4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F37" i="13" s="1"/>
  <c r="D37" s="1"/>
  <c r="F13" i="10"/>
  <c r="D18" i="13" s="1"/>
  <c r="F21"/>
  <c r="D21" s="1"/>
  <c r="F34" i="11"/>
  <c r="D42" i="13" s="1"/>
  <c r="F23"/>
  <c r="D23" s="1"/>
  <c r="F38"/>
  <c r="D38" s="1"/>
  <c r="E4" i="10"/>
  <c r="E3" i="11"/>
  <c r="E36" s="1"/>
  <c r="F4"/>
  <c r="F36" i="13" s="1"/>
  <c r="D36" s="1"/>
  <c r="F40"/>
  <c r="D40" s="1"/>
  <c r="F22"/>
  <c r="D22" s="1"/>
  <c r="E3" i="10" l="1"/>
  <c r="E65" s="1"/>
  <c r="D39" i="13"/>
  <c r="F38" i="8" l="1"/>
  <c r="F37"/>
  <c r="E15" i="13" s="1"/>
  <c r="F35" i="8"/>
  <c r="F34"/>
  <c r="F33"/>
  <c r="F32"/>
  <c r="F31"/>
  <c r="F29"/>
  <c r="F28" s="1"/>
  <c r="F27"/>
  <c r="F26"/>
  <c r="F25"/>
  <c r="F24"/>
  <c r="F23"/>
  <c r="F22" l="1"/>
  <c r="F30"/>
  <c r="F12" i="13"/>
  <c r="D12" s="1"/>
  <c r="F36" i="8"/>
  <c r="F14" i="13"/>
  <c r="D14" s="1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F11" i="13"/>
  <c r="D11" s="1"/>
  <c r="F3" i="11"/>
  <c r="F36" s="1"/>
  <c r="F37" s="1"/>
  <c r="F35" i="13"/>
  <c r="D35" s="1"/>
  <c r="D41"/>
  <c r="F10"/>
  <c r="D10" s="1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9" i="13"/>
  <c r="D9" s="1"/>
  <c r="F4" i="8"/>
  <c r="F40" s="1"/>
  <c r="F3" s="1"/>
  <c r="E12" i="12"/>
  <c r="E11" s="1"/>
  <c r="C11"/>
  <c r="F21" i="10"/>
  <c r="F20" s="1"/>
  <c r="F8"/>
  <c r="F5" s="1"/>
  <c r="D8" i="13" l="1"/>
  <c r="F19" i="10"/>
  <c r="D19" i="13" s="1"/>
  <c r="F4" i="10"/>
  <c r="A10"/>
  <c r="A12" s="1"/>
  <c r="E4" i="12"/>
  <c r="F47" i="13"/>
  <c r="D47" s="1"/>
  <c r="D17" l="1"/>
  <c r="F43"/>
  <c r="D43" s="1"/>
  <c r="F30" i="10"/>
  <c r="F26" s="1"/>
  <c r="F55"/>
  <c r="E31" i="13" l="1"/>
  <c r="F3" i="10"/>
  <c r="F16" i="13"/>
  <c r="D3" i="10"/>
  <c r="A6" i="8"/>
  <c r="A7" s="1"/>
  <c r="A8" s="1"/>
  <c r="A9" s="1"/>
  <c r="A10" s="1"/>
  <c r="D4"/>
  <c r="D40" s="1"/>
  <c r="D31" i="13" l="1"/>
  <c r="F7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E16" s="1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E7"/>
  <c r="D16"/>
  <c r="D7" s="1"/>
</calcChain>
</file>

<file path=xl/sharedStrings.xml><?xml version="1.0" encoding="utf-8"?>
<sst xmlns="http://schemas.openxmlformats.org/spreadsheetml/2006/main" count="234" uniqueCount="183">
  <si>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</si>
  <si>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</si>
  <si>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</si>
  <si>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</si>
  <si>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</si>
  <si>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</si>
  <si>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</si>
  <si>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</si>
  <si>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</si>
  <si>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</si>
  <si>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</si>
  <si>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</si>
  <si>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</si>
  <si>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</si>
  <si>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</si>
  <si>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</si>
  <si>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</si>
  <si>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</si>
  <si>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</si>
  <si>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</si>
  <si>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</si>
  <si>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</si>
  <si>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</si>
  <si>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</si>
  <si>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</si>
  <si>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</si>
  <si>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</si>
  <si>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</si>
  <si>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</si>
  <si>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</si>
  <si>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</si>
  <si>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</si>
  <si>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</si>
  <si>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</si>
  <si>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</si>
  <si>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</si>
  <si>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</si>
  <si>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</si>
  <si>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</si>
  <si>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</si>
  <si>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</si>
  <si>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</si>
  <si>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</si>
  <si>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</si>
  <si>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</si>
  <si>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</si>
  <si>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</si>
  <si>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</si>
  <si>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</si>
  <si>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</si>
  <si>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</si>
  <si>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</si>
  <si>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</si>
  <si>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</si>
  <si>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</si>
  <si>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</si>
  <si>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</si>
  <si>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</si>
  <si>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</si>
  <si>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</si>
  <si>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</si>
  <si>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</si>
  <si>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</si>
  <si>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</si>
  <si>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</si>
  <si>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</si>
  <si>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</si>
  <si>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</si>
  <si>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</si>
  <si>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</si>
  <si>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</si>
  <si>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</si>
  <si>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</si>
  <si>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</si>
  <si>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</si>
  <si>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</si>
  <si>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</si>
  <si>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</si>
  <si>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</si>
  <si>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</si>
  <si>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</si>
  <si>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</si>
  <si>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</si>
  <si>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</si>
  <si>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</si>
  <si>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</si>
  <si>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</si>
  <si>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</si>
  <si>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</si>
  <si>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</si>
  <si>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</si>
  <si>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</si>
  <si>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</si>
  <si>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</si>
  <si>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</si>
  <si>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</si>
  <si>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</si>
  <si>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</si>
  <si>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</si>
  <si>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</si>
  <si>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</si>
  <si>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</si>
  <si>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</si>
  <si>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</si>
  <si>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</si>
  <si>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</si>
  <si>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</si>
  <si>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</si>
  <si>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</si>
  <si>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</si>
  <si>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</si>
  <si>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</si>
  <si>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</si>
  <si>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</si>
  <si>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</si>
  <si>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</si>
  <si>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</si>
  <si>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</si>
  <si>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</si>
  <si>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</si>
  <si>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</si>
  <si>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</si>
  <si>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</si>
  <si>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</si>
  <si>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</si>
  <si>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</si>
  <si>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</si>
  <si>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</si>
  <si>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</si>
  <si>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</si>
  <si>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</si>
  <si>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</si>
  <si>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</si>
  <si>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</si>
  <si>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</si>
  <si>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</si>
  <si>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</si>
  <si>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</si>
  <si>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</si>
  <si>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</si>
  <si>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</si>
  <si>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</si>
  <si>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 xml:space="preserve">Міський голова                      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</si>
  <si>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</si>
  <si>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</si>
  <si>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</si>
  <si>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</si>
  <si>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</si>
  <si>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</si>
  <si>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</si>
  <si>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</si>
  <si>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</si>
  <si>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</si>
  <si>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</si>
  <si>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</si>
  <si>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</si>
  <si>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</si>
  <si>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</si>
  <si>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</si>
  <si>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</si>
  <si>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</si>
  <si>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</si>
  <si>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</si>
  <si>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</si>
  <si>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</si>
  <si>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</si>
  <si>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</si>
  <si>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</si>
  <si>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</si>
  <si>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</si>
  <si>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</si>
  <si>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</si>
  <si>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</si>
  <si>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</si>
  <si>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</si>
  <si>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</si>
  <si>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</si>
  <si>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</si>
  <si>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</si>
  <si>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</si>
  <si>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>І.САПОЖКО</t>
  </si>
  <si>
    <t>від 13.02.2020 р.</t>
  </si>
  <si>
    <t xml:space="preserve">№1792-70-07      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</si>
</sst>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5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6" fillId="0" borderId="54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17"/>
      <c r="E1" s="418"/>
    </row>
    <row r="2" spans="1:14" ht="15.75" thickBot="1">
      <c r="B2" s="2"/>
      <c r="C2" s="89" t="s">
        <v>2</v>
      </c>
      <c r="D2" s="419" t="s">
        <v>78</v>
      </c>
      <c r="E2" s="420"/>
      <c r="F2" s="332"/>
      <c r="G2" s="421">
        <v>1216011</v>
      </c>
      <c r="H2" s="422"/>
      <c r="I2" s="422"/>
      <c r="J2" s="422"/>
      <c r="K2" s="422"/>
      <c r="L2" s="422"/>
      <c r="M2" s="423"/>
      <c r="N2" s="424" t="s">
        <v>102</v>
      </c>
    </row>
    <row r="3" spans="1:14" ht="19.5" thickBot="1">
      <c r="B3" s="6"/>
      <c r="C3" s="90" t="s">
        <v>166</v>
      </c>
      <c r="D3" s="369">
        <f>D40</f>
        <v>0</v>
      </c>
      <c r="E3" s="369">
        <f t="shared" ref="E3:F3" si="0">E40</f>
        <v>22400</v>
      </c>
      <c r="F3" s="369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25"/>
    </row>
    <row r="4" spans="1:14" ht="15.75" customHeight="1" thickBot="1">
      <c r="B4" s="90">
        <v>1</v>
      </c>
      <c r="C4" s="90" t="s">
        <v>1</v>
      </c>
      <c r="D4" s="371">
        <f>D5+D11+D19+D22+D28+D30</f>
        <v>0</v>
      </c>
      <c r="E4" s="371">
        <f>E5+E11+E19+E22+E28+E30</f>
        <v>22210</v>
      </c>
      <c r="F4" s="371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26"/>
    </row>
    <row r="5" spans="1:14" s="51" customFormat="1">
      <c r="B5" s="49"/>
      <c r="C5" s="326" t="s">
        <v>20</v>
      </c>
      <c r="D5" s="370">
        <f>D6+D7+D8+D9+D10</f>
        <v>0</v>
      </c>
      <c r="E5" s="370">
        <f t="shared" ref="E5:F5" si="2">E6+E7+E8+E9+E10</f>
        <v>7700</v>
      </c>
      <c r="F5" s="370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6"/>
      <c r="E6" s="408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6"/>
      <c r="E7" s="408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6"/>
      <c r="E8" s="408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6"/>
      <c r="E9" s="408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6"/>
      <c r="E10" s="408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3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6"/>
      <c r="E12" s="408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6"/>
      <c r="E13" s="408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6"/>
      <c r="E14" s="408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6"/>
      <c r="E15" s="408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6"/>
      <c r="E16" s="408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6"/>
      <c r="E17" s="408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6"/>
      <c r="E18" s="408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3">
        <f>D20+D21</f>
        <v>0</v>
      </c>
      <c r="E19" s="363">
        <f t="shared" ref="E19:F19" si="9">E20+E21</f>
        <v>1100</v>
      </c>
      <c r="F19" s="363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163</v>
      </c>
      <c r="D20" s="366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164</v>
      </c>
      <c r="D21" s="366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3">
        <f>D23+D24+D25+D26+D27</f>
        <v>0</v>
      </c>
      <c r="E22" s="363">
        <f t="shared" ref="E22:F22" si="13">E23+E24+E25+E26+E27</f>
        <v>4200</v>
      </c>
      <c r="F22" s="363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6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6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6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6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6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3">
        <f>D29</f>
        <v>0</v>
      </c>
      <c r="E28" s="363">
        <f t="shared" ref="E28:F28" si="17">E29</f>
        <v>0</v>
      </c>
      <c r="F28" s="363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6"/>
      <c r="E29" s="364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3">
        <f>D31+D32+D33+D34+D35</f>
        <v>0</v>
      </c>
      <c r="E30" s="363">
        <f t="shared" ref="E30:F30" si="19">E31+E32+E33+E34+E35</f>
        <v>3610</v>
      </c>
      <c r="F30" s="363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6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6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6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6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165</v>
      </c>
      <c r="D35" s="366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5" t="s">
        <v>3</v>
      </c>
      <c r="D36" s="376">
        <f>D37+D38+D39</f>
        <v>0</v>
      </c>
      <c r="E36" s="376">
        <f t="shared" ref="E36:F36" si="22">E37+E38+E39</f>
        <v>190</v>
      </c>
      <c r="F36" s="376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2" t="s">
        <v>64</v>
      </c>
      <c r="D37" s="377"/>
      <c r="E37" s="373">
        <v>190</v>
      </c>
      <c r="F37" s="374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7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7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8">
        <f>D4+D36</f>
        <v>0</v>
      </c>
      <c r="E40" s="365">
        <f>E4+E36</f>
        <v>22400</v>
      </c>
      <c r="F40" s="365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27" t="s">
        <v>78</v>
      </c>
      <c r="E1" s="427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28">
        <v>1217461</v>
      </c>
      <c r="H2" s="429"/>
      <c r="I2" s="430"/>
      <c r="J2" s="431"/>
      <c r="K2" s="432">
        <v>1216030</v>
      </c>
      <c r="L2" s="433"/>
      <c r="M2" s="433"/>
      <c r="N2" s="433"/>
      <c r="O2" s="433"/>
      <c r="P2" s="433"/>
      <c r="Q2" s="434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35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9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162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8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8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7">
        <f>D54+D55+D56+D57+D58+D59+D60+D61+D62+D63+D64</f>
        <v>0</v>
      </c>
      <c r="E53" s="347">
        <f>E54+E55+E56+E57+E58+E59+E60+E61+E62+E63+E64</f>
        <v>75562.400000000009</v>
      </c>
      <c r="F53" s="347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9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156</v>
      </c>
      <c r="D62" s="63"/>
      <c r="E62" s="13">
        <v>0</v>
      </c>
      <c r="F62" s="355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4"/>
      <c r="D63" s="63"/>
      <c r="E63" s="13"/>
      <c r="F63" s="355">
        <f t="shared" si="43"/>
        <v>0</v>
      </c>
      <c r="G63" s="351"/>
      <c r="H63" s="351"/>
      <c r="I63" s="351"/>
      <c r="J63" s="352"/>
      <c r="K63" s="353"/>
      <c r="L63" s="12">
        <f t="shared" ref="L63:L64" si="45">E63</f>
        <v>0</v>
      </c>
      <c r="M63" s="351"/>
      <c r="N63" s="351"/>
      <c r="O63" s="351"/>
      <c r="P63" s="351"/>
      <c r="Q63" s="350"/>
    </row>
    <row r="64" spans="1:17" ht="16.5" thickBot="1">
      <c r="B64" s="2"/>
      <c r="C64" s="354"/>
      <c r="D64" s="63"/>
      <c r="E64" s="13"/>
      <c r="F64" s="355">
        <f t="shared" si="43"/>
        <v>0</v>
      </c>
      <c r="G64" s="351"/>
      <c r="H64" s="351"/>
      <c r="I64" s="351"/>
      <c r="J64" s="352"/>
      <c r="K64" s="353"/>
      <c r="L64" s="12">
        <f t="shared" si="45"/>
        <v>0</v>
      </c>
      <c r="M64" s="351"/>
      <c r="N64" s="351"/>
      <c r="O64" s="351"/>
      <c r="P64" s="351"/>
      <c r="Q64" s="350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7"/>
      <c r="B1" s="398"/>
      <c r="C1" s="178" t="s">
        <v>2</v>
      </c>
      <c r="D1" s="440" t="s">
        <v>78</v>
      </c>
      <c r="E1" s="440"/>
      <c r="F1" s="179"/>
      <c r="G1" s="441">
        <v>1217321</v>
      </c>
      <c r="H1" s="442"/>
      <c r="I1" s="443"/>
      <c r="J1" s="436">
        <v>1217323</v>
      </c>
      <c r="K1" s="437"/>
      <c r="L1" s="444"/>
      <c r="M1" s="436">
        <v>1217324</v>
      </c>
      <c r="N1" s="437"/>
      <c r="O1" s="444"/>
      <c r="P1" s="436">
        <v>1217325</v>
      </c>
      <c r="Q1" s="437"/>
      <c r="R1" s="444"/>
      <c r="S1" s="436">
        <v>1217330</v>
      </c>
      <c r="T1" s="437"/>
      <c r="U1" s="437"/>
      <c r="V1" s="253">
        <v>1216030</v>
      </c>
      <c r="W1" s="438" t="s">
        <v>103</v>
      </c>
    </row>
    <row r="2" spans="1:23" ht="16.5" thickBot="1">
      <c r="A2" s="399">
        <v>1</v>
      </c>
      <c r="B2" s="400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39"/>
    </row>
    <row r="3" spans="1:23" s="11" customFormat="1" ht="16.5" thickBot="1">
      <c r="A3" s="401"/>
      <c r="B3" s="402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3"/>
      <c r="B4" s="404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5"/>
      <c r="B7" s="406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158</v>
      </c>
      <c r="D8" s="222"/>
      <c r="E8" s="15">
        <v>900</v>
      </c>
      <c r="F8" s="380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159</v>
      </c>
      <c r="D9" s="222"/>
      <c r="E9" s="15">
        <v>900</v>
      </c>
      <c r="F9" s="380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160</v>
      </c>
      <c r="D10" s="222"/>
      <c r="E10" s="15">
        <v>900</v>
      </c>
      <c r="F10" s="380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3"/>
      <c r="B11" s="404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168</v>
      </c>
      <c r="D12" s="223">
        <v>0</v>
      </c>
      <c r="E12" s="86">
        <v>0</v>
      </c>
      <c r="F12" s="381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3"/>
      <c r="B13" s="404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169</v>
      </c>
      <c r="D14" s="222"/>
      <c r="E14" s="15">
        <v>1806</v>
      </c>
      <c r="F14" s="382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1" t="s">
        <v>175</v>
      </c>
      <c r="D15" s="222"/>
      <c r="E15" s="15">
        <v>1500</v>
      </c>
      <c r="F15" s="382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174</v>
      </c>
      <c r="D16" s="223"/>
      <c r="E16" s="86">
        <v>1000</v>
      </c>
      <c r="F16" s="381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3"/>
      <c r="B17" s="404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3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3"/>
      <c r="B19" s="404"/>
      <c r="C19" s="204" t="s">
        <v>69</v>
      </c>
      <c r="D19" s="361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171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4" t="s">
        <v>170</v>
      </c>
      <c r="D23" s="385"/>
      <c r="E23" s="386">
        <v>700</v>
      </c>
      <c r="F23" s="173">
        <f t="shared" si="9"/>
        <v>700</v>
      </c>
      <c r="G23" s="387"/>
      <c r="H23" s="393">
        <f t="shared" si="10"/>
        <v>700</v>
      </c>
      <c r="I23" s="389"/>
      <c r="J23" s="390"/>
      <c r="K23" s="74"/>
      <c r="L23" s="135"/>
      <c r="M23" s="390"/>
      <c r="N23" s="74"/>
      <c r="O23" s="135"/>
      <c r="P23" s="390"/>
      <c r="Q23" s="74"/>
      <c r="R23" s="135"/>
      <c r="S23" s="390"/>
      <c r="T23" s="74"/>
      <c r="U23" s="389"/>
      <c r="V23" s="391"/>
      <c r="W23" s="392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173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4" t="s">
        <v>172</v>
      </c>
      <c r="D29" s="385"/>
      <c r="E29" s="386">
        <v>1500</v>
      </c>
      <c r="F29" s="173">
        <f t="shared" si="9"/>
        <v>1500</v>
      </c>
      <c r="G29" s="387"/>
      <c r="H29" s="388">
        <f>E29</f>
        <v>1500</v>
      </c>
      <c r="I29" s="389"/>
      <c r="J29" s="390"/>
      <c r="K29" s="74"/>
      <c r="L29" s="135"/>
      <c r="M29" s="390"/>
      <c r="N29" s="74"/>
      <c r="O29" s="135"/>
      <c r="P29" s="390"/>
      <c r="Q29" s="74"/>
      <c r="R29" s="135"/>
      <c r="S29" s="390"/>
      <c r="T29" s="74"/>
      <c r="U29" s="389"/>
      <c r="V29" s="391"/>
      <c r="W29" s="392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177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9"/>
      <c r="E33" s="86"/>
      <c r="F33" s="410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3"/>
      <c r="B34" s="404"/>
      <c r="C34" s="204" t="s">
        <v>14</v>
      </c>
      <c r="D34" s="361">
        <f>D35</f>
        <v>0</v>
      </c>
      <c r="E34" s="85">
        <f t="shared" ref="E34:F34" si="15">E35</f>
        <v>0</v>
      </c>
      <c r="F34" s="362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7"/>
      <c r="B37" s="407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1">
        <v>1217321</v>
      </c>
      <c r="G1" s="442"/>
      <c r="H1" s="443"/>
      <c r="I1" s="441">
        <v>1217330</v>
      </c>
      <c r="J1" s="442"/>
      <c r="K1" s="443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4">
        <f>D4</f>
        <v>0</v>
      </c>
    </row>
    <row r="16" spans="1:11" s="1" customFormat="1" ht="15.75">
      <c r="A16" s="40"/>
      <c r="B16" s="41"/>
      <c r="C16" s="42"/>
      <c r="I16" s="395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4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F62"/>
  <sheetViews>
    <sheetView tabSelected="1" view="pageBreakPreview" zoomScale="60" zoomScaleNormal="100" workbookViewId="0">
      <selection activeCell="K11" sqref="K11"/>
    </sheetView>
  </sheetViews>
  <sheetFormatPr defaultRowHeight="1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</cols>
  <sheetData>
    <row r="2" spans="2:6" ht="18.75">
      <c r="F2" s="284" t="s">
        <v>179</v>
      </c>
    </row>
    <row r="3" spans="2:6" ht="18.75">
      <c r="F3" s="285" t="s">
        <v>157</v>
      </c>
    </row>
    <row r="4" spans="2:6" ht="18.75">
      <c r="D4" s="286"/>
      <c r="E4" s="286" t="s">
        <v>181</v>
      </c>
      <c r="F4" s="287" t="s">
        <v>182</v>
      </c>
    </row>
    <row r="5" spans="2:6" ht="19.5" thickBot="1">
      <c r="D5" s="286"/>
      <c r="E5" s="286"/>
      <c r="F5" s="286"/>
    </row>
    <row r="6" spans="2:6" ht="58.5" customHeight="1" thickBot="1">
      <c r="B6" s="290"/>
      <c r="C6" s="291" t="s">
        <v>104</v>
      </c>
      <c r="D6" s="344" t="s">
        <v>176</v>
      </c>
      <c r="E6" s="346" t="s">
        <v>143</v>
      </c>
      <c r="F6" s="345" t="s">
        <v>144</v>
      </c>
    </row>
    <row r="7" spans="2:6" ht="19.5" thickBot="1">
      <c r="B7" s="290"/>
      <c r="C7" s="291" t="s">
        <v>105</v>
      </c>
      <c r="D7" s="294">
        <f>D8+D16+D35+D43</f>
        <v>249692.34800000003</v>
      </c>
      <c r="E7" s="294">
        <f>E8+E16+E35+E43</f>
        <v>75752.400000000009</v>
      </c>
      <c r="F7" s="294">
        <f>F8+F16+F35+F43</f>
        <v>173939.948</v>
      </c>
    </row>
    <row r="8" spans="2:6" ht="19.5" thickBot="1">
      <c r="B8" s="303" t="s">
        <v>106</v>
      </c>
      <c r="C8" s="305" t="s">
        <v>0</v>
      </c>
      <c r="D8" s="306">
        <f>E8+F8</f>
        <v>22400</v>
      </c>
      <c r="E8" s="304">
        <f>E9+E10+E11+E12+E13+E14+E15</f>
        <v>190</v>
      </c>
      <c r="F8" s="304">
        <f>F9+F10+F11+F12+F13+F14+F15</f>
        <v>22210</v>
      </c>
    </row>
    <row r="9" spans="2:6" ht="18.75">
      <c r="B9" s="301" t="s">
        <v>107</v>
      </c>
      <c r="C9" s="307" t="s">
        <v>20</v>
      </c>
      <c r="D9" s="318">
        <f>E9+F9</f>
        <v>7700</v>
      </c>
      <c r="E9" s="312"/>
      <c r="F9" s="298">
        <f>'ЖИТЛО Д'!F5</f>
        <v>7700</v>
      </c>
    </row>
    <row r="10" spans="2:6" ht="18.75">
      <c r="B10" s="299" t="s">
        <v>108</v>
      </c>
      <c r="C10" s="308" t="s">
        <v>21</v>
      </c>
      <c r="D10" s="319">
        <f t="shared" ref="D10:D48" si="0">E10+F10</f>
        <v>5600</v>
      </c>
      <c r="E10" s="313"/>
      <c r="F10" s="295">
        <f>'ЖИТЛО Д'!F11</f>
        <v>5600</v>
      </c>
    </row>
    <row r="11" spans="2:6" ht="18.75">
      <c r="B11" s="299" t="s">
        <v>109</v>
      </c>
      <c r="C11" s="308" t="s">
        <v>110</v>
      </c>
      <c r="D11" s="319">
        <f t="shared" si="0"/>
        <v>1100</v>
      </c>
      <c r="E11" s="313"/>
      <c r="F11" s="295">
        <f>'ЖИТЛО Д'!F19</f>
        <v>1100</v>
      </c>
    </row>
    <row r="12" spans="2:6" ht="18.75">
      <c r="B12" s="299" t="s">
        <v>111</v>
      </c>
      <c r="C12" s="308" t="s">
        <v>9</v>
      </c>
      <c r="D12" s="319">
        <f t="shared" si="0"/>
        <v>4200</v>
      </c>
      <c r="E12" s="313"/>
      <c r="F12" s="295">
        <f>'ЖИТЛО Д'!F22</f>
        <v>4200</v>
      </c>
    </row>
    <row r="13" spans="2:6" ht="18.75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 ht="18.75">
      <c r="B14" s="299" t="s">
        <v>113</v>
      </c>
      <c r="C14" s="308" t="s">
        <v>4</v>
      </c>
      <c r="D14" s="319">
        <f t="shared" si="0"/>
        <v>3610</v>
      </c>
      <c r="E14" s="316"/>
      <c r="F14" s="295">
        <f>'ЖИТЛО Д'!F30</f>
        <v>3610</v>
      </c>
    </row>
    <row r="15" spans="2:6" ht="19.5" thickBot="1">
      <c r="B15" s="299" t="s">
        <v>145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142098.40000000002</v>
      </c>
      <c r="E16" s="292">
        <f>E17+E18+E19+E20+E21+E22+E23+E24+E25+E26+E27+E28+E29+E30+E31+E32</f>
        <v>75562.400000000009</v>
      </c>
      <c r="F16" s="292">
        <f>F17+F18+F19+F20+F21+F22+F23+F24+F25+F26+F27+F28+F29+F30+F31+F32</f>
        <v>66536</v>
      </c>
    </row>
    <row r="17" spans="2:6" ht="18.75">
      <c r="B17" s="301" t="s">
        <v>115</v>
      </c>
      <c r="C17" s="307" t="s">
        <v>67</v>
      </c>
      <c r="D17" s="318">
        <f t="shared" si="0"/>
        <v>15611</v>
      </c>
      <c r="E17" s="315"/>
      <c r="F17" s="298">
        <f>'Благоустрій Д'!F4+1000</f>
        <v>15611</v>
      </c>
    </row>
    <row r="18" spans="2:6" ht="18.75">
      <c r="B18" s="299" t="s">
        <v>116</v>
      </c>
      <c r="C18" s="308" t="s">
        <v>5</v>
      </c>
      <c r="D18" s="319">
        <f t="shared" si="0"/>
        <v>7000</v>
      </c>
      <c r="E18" s="316"/>
      <c r="F18" s="295">
        <f>'Благоустрій Д'!F13+200-200</f>
        <v>7000</v>
      </c>
    </row>
    <row r="19" spans="2:6" ht="18.75">
      <c r="B19" s="299" t="s">
        <v>117</v>
      </c>
      <c r="C19" s="308" t="s">
        <v>47</v>
      </c>
      <c r="D19" s="319">
        <f t="shared" si="0"/>
        <v>3527</v>
      </c>
      <c r="E19" s="316"/>
      <c r="F19" s="295">
        <f>'Благоустрій Д'!F19+1527-1000</f>
        <v>3527</v>
      </c>
    </row>
    <row r="20" spans="2:6" ht="37.5" customHeight="1">
      <c r="B20" s="299" t="s">
        <v>118</v>
      </c>
      <c r="C20" s="310" t="s">
        <v>6</v>
      </c>
      <c r="D20" s="319">
        <f t="shared" si="0"/>
        <v>28198</v>
      </c>
      <c r="E20" s="316"/>
      <c r="F20" s="295">
        <f>'Благоустрій Д'!F26+898</f>
        <v>28198</v>
      </c>
    </row>
    <row r="21" spans="2:6" ht="34.5" customHeight="1">
      <c r="B21" s="299" t="s">
        <v>119</v>
      </c>
      <c r="C21" s="310" t="s">
        <v>7</v>
      </c>
      <c r="D21" s="319">
        <f t="shared" si="0"/>
        <v>3200</v>
      </c>
      <c r="E21" s="316"/>
      <c r="F21" s="295">
        <f>'Благоустрій Д'!F36</f>
        <v>3200</v>
      </c>
    </row>
    <row r="22" spans="2:6" ht="18.75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6" ht="18.75">
      <c r="B23" s="299" t="s">
        <v>121</v>
      </c>
      <c r="C23" s="308" t="s">
        <v>11</v>
      </c>
      <c r="D23" s="319">
        <f t="shared" si="0"/>
        <v>9000</v>
      </c>
      <c r="E23" s="313"/>
      <c r="F23" s="295">
        <f>'Благоустрій Д'!F44</f>
        <v>9000</v>
      </c>
    </row>
    <row r="24" spans="2:6" ht="18.75">
      <c r="B24" s="299" t="s">
        <v>146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6" ht="18.75">
      <c r="B25" s="299" t="s">
        <v>147</v>
      </c>
      <c r="C25" s="310" t="s">
        <v>19</v>
      </c>
      <c r="D25" s="319">
        <f t="shared" si="0"/>
        <v>500</v>
      </c>
      <c r="E25" s="335">
        <f>'Благоустрій Д'!F58</f>
        <v>500</v>
      </c>
      <c r="F25" s="295">
        <v>0</v>
      </c>
    </row>
    <row r="26" spans="2:6" ht="18.75">
      <c r="B26" s="299" t="s">
        <v>148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6" ht="22.5" customHeight="1">
      <c r="B27" s="299" t="s">
        <v>167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6" ht="34.5" customHeight="1" thickBot="1">
      <c r="B28" s="299" t="s">
        <v>149</v>
      </c>
      <c r="C28" s="341" t="s">
        <v>155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6" ht="75">
      <c r="B29" s="299" t="s">
        <v>150</v>
      </c>
      <c r="C29" s="349" t="s">
        <v>141</v>
      </c>
      <c r="D29" s="319">
        <f t="shared" si="0"/>
        <v>100</v>
      </c>
      <c r="E29" s="335">
        <f>'Благоустрій Д'!F59</f>
        <v>100</v>
      </c>
      <c r="F29" s="295">
        <v>0</v>
      </c>
    </row>
    <row r="30" spans="2:6" ht="37.5">
      <c r="B30" s="299" t="s">
        <v>151</v>
      </c>
      <c r="C30" s="348" t="s">
        <v>60</v>
      </c>
      <c r="D30" s="319">
        <f t="shared" si="0"/>
        <v>4400</v>
      </c>
      <c r="E30" s="335">
        <f>'Благоустрій Д'!F54</f>
        <v>4400</v>
      </c>
      <c r="F30" s="295">
        <v>0</v>
      </c>
    </row>
    <row r="31" spans="2:6" ht="18.75">
      <c r="B31" s="299" t="s">
        <v>152</v>
      </c>
      <c r="C31" s="343" t="s">
        <v>16</v>
      </c>
      <c r="D31" s="319">
        <f t="shared" si="0"/>
        <v>70245.8</v>
      </c>
      <c r="E31" s="335">
        <f>'Благоустрій Д'!F55</f>
        <v>70245.8</v>
      </c>
      <c r="F31" s="295">
        <v>0</v>
      </c>
    </row>
    <row r="32" spans="2:6" ht="38.25" thickBot="1">
      <c r="B32" s="299" t="s">
        <v>153</v>
      </c>
      <c r="C32" s="342" t="s">
        <v>17</v>
      </c>
      <c r="D32" s="318">
        <f t="shared" si="0"/>
        <v>316.60000000000002</v>
      </c>
      <c r="E32" s="335">
        <f>'Благоустрій Д'!F56</f>
        <v>316.60000000000002</v>
      </c>
      <c r="F32" s="298">
        <v>0</v>
      </c>
    </row>
    <row r="33" spans="2:6" ht="19.5" hidden="1" thickBot="1">
      <c r="B33" s="299" t="s">
        <v>154</v>
      </c>
      <c r="C33" s="357"/>
      <c r="D33" s="318">
        <f t="shared" si="0"/>
        <v>0</v>
      </c>
      <c r="E33" s="360">
        <f>'Благоустрій Д'!F63</f>
        <v>0</v>
      </c>
      <c r="F33" s="298">
        <v>0</v>
      </c>
    </row>
    <row r="34" spans="2:6" ht="19.5" hidden="1" thickBot="1">
      <c r="B34" s="334" t="s">
        <v>161</v>
      </c>
      <c r="C34" s="358"/>
      <c r="D34" s="318">
        <f t="shared" si="0"/>
        <v>0</v>
      </c>
      <c r="E34" s="356">
        <f>'Благоустрій Д'!F64</f>
        <v>0</v>
      </c>
      <c r="F34" s="298">
        <v>0</v>
      </c>
    </row>
    <row r="35" spans="2:6" ht="19.5" thickBot="1">
      <c r="B35" s="290" t="s">
        <v>122</v>
      </c>
      <c r="C35" s="291" t="s">
        <v>68</v>
      </c>
      <c r="D35" s="294">
        <f t="shared" si="0"/>
        <v>82993.948000000004</v>
      </c>
      <c r="E35" s="293"/>
      <c r="F35" s="292">
        <f>F36+F37+F38+F39+F40+F41+F42</f>
        <v>82993.948000000004</v>
      </c>
    </row>
    <row r="36" spans="2:6" ht="18.75">
      <c r="B36" s="301" t="s">
        <v>123</v>
      </c>
      <c r="C36" s="307" t="s">
        <v>8</v>
      </c>
      <c r="D36" s="318">
        <f t="shared" si="0"/>
        <v>0</v>
      </c>
      <c r="E36" s="315"/>
      <c r="F36" s="298">
        <f>'освіта культура спорт Д'!F4</f>
        <v>0</v>
      </c>
    </row>
    <row r="37" spans="2:6" ht="18.75">
      <c r="B37" s="299" t="s">
        <v>124</v>
      </c>
      <c r="C37" s="308" t="s">
        <v>125</v>
      </c>
      <c r="D37" s="319">
        <f t="shared" si="0"/>
        <v>2700</v>
      </c>
      <c r="E37" s="316"/>
      <c r="F37" s="295">
        <f>'освіта культура спорт Д'!F7</f>
        <v>2700</v>
      </c>
    </row>
    <row r="38" spans="2:6" ht="18.75">
      <c r="B38" s="299" t="s">
        <v>126</v>
      </c>
      <c r="C38" s="308" t="s">
        <v>12</v>
      </c>
      <c r="D38" s="319">
        <f t="shared" si="0"/>
        <v>0</v>
      </c>
      <c r="E38" s="316"/>
      <c r="F38" s="295">
        <f>'освіта культура спорт Д'!F11</f>
        <v>0</v>
      </c>
    </row>
    <row r="39" spans="2:6" ht="18.75">
      <c r="B39" s="299" t="s">
        <v>127</v>
      </c>
      <c r="C39" s="308" t="s">
        <v>15</v>
      </c>
      <c r="D39" s="319">
        <f t="shared" si="0"/>
        <v>4506</v>
      </c>
      <c r="E39" s="316"/>
      <c r="F39" s="295">
        <f>'освіта культура спорт Д'!F13+200</f>
        <v>4506</v>
      </c>
    </row>
    <row r="40" spans="2:6" ht="18.75">
      <c r="B40" s="299" t="s">
        <v>128</v>
      </c>
      <c r="C40" s="308" t="s">
        <v>13</v>
      </c>
      <c r="D40" s="319">
        <f t="shared" si="0"/>
        <v>0</v>
      </c>
      <c r="E40" s="316"/>
      <c r="F40" s="295">
        <f>'освіта культура спорт Д'!F17</f>
        <v>0</v>
      </c>
    </row>
    <row r="41" spans="2:6" ht="18.75">
      <c r="B41" s="299" t="s">
        <v>129</v>
      </c>
      <c r="C41" s="308" t="s">
        <v>69</v>
      </c>
      <c r="D41" s="319">
        <f t="shared" si="0"/>
        <v>75237.948000000004</v>
      </c>
      <c r="E41" s="316"/>
      <c r="F41" s="295">
        <f>'освіта культура спорт Д'!F19+650</f>
        <v>75237.948000000004</v>
      </c>
    </row>
    <row r="42" spans="2:6" ht="19.5" thickBot="1">
      <c r="B42" s="300" t="s">
        <v>130</v>
      </c>
      <c r="C42" s="309" t="s">
        <v>178</v>
      </c>
      <c r="D42" s="320">
        <f t="shared" si="0"/>
        <v>550</v>
      </c>
      <c r="E42" s="314"/>
      <c r="F42" s="297">
        <f>'освіта культура спорт Д'!F34+350+200</f>
        <v>550</v>
      </c>
    </row>
    <row r="43" spans="2:6" ht="19.5" thickBot="1">
      <c r="B43" s="290" t="s">
        <v>131</v>
      </c>
      <c r="C43" s="291" t="s">
        <v>70</v>
      </c>
      <c r="D43" s="294">
        <f t="shared" si="0"/>
        <v>2200</v>
      </c>
      <c r="E43" s="293"/>
      <c r="F43" s="292">
        <f>F44+F45+F46+F47+F48</f>
        <v>2200</v>
      </c>
    </row>
    <row r="44" spans="2:6" ht="36.75" customHeight="1">
      <c r="B44" s="336" t="s">
        <v>132</v>
      </c>
      <c r="C44" s="337" t="s">
        <v>71</v>
      </c>
      <c r="D44" s="338">
        <f t="shared" si="0"/>
        <v>0</v>
      </c>
      <c r="E44" s="339"/>
      <c r="F44" s="340">
        <f>'Інженерні мережі Д'!E5</f>
        <v>0</v>
      </c>
    </row>
    <row r="45" spans="2:6" ht="20.25" customHeight="1">
      <c r="B45" s="299" t="s">
        <v>133</v>
      </c>
      <c r="C45" s="310" t="s">
        <v>134</v>
      </c>
      <c r="D45" s="319">
        <f t="shared" si="0"/>
        <v>2200</v>
      </c>
      <c r="E45" s="316"/>
      <c r="F45" s="295">
        <f>'Інженерні мережі Д'!E7</f>
        <v>2200</v>
      </c>
    </row>
    <row r="46" spans="2:6" ht="20.25" customHeight="1">
      <c r="B46" s="299" t="s">
        <v>135</v>
      </c>
      <c r="C46" s="310" t="s">
        <v>73</v>
      </c>
      <c r="D46" s="319">
        <f t="shared" si="0"/>
        <v>0</v>
      </c>
      <c r="E46" s="316"/>
      <c r="F46" s="295">
        <f>'Інженерні мережі Д'!E9</f>
        <v>0</v>
      </c>
    </row>
    <row r="47" spans="2:6" ht="21" customHeight="1">
      <c r="B47" s="299" t="s">
        <v>136</v>
      </c>
      <c r="C47" s="310" t="s">
        <v>74</v>
      </c>
      <c r="D47" s="319">
        <f>E47+F47</f>
        <v>0</v>
      </c>
      <c r="E47" s="316"/>
      <c r="F47" s="295">
        <f>'Інженерні мережі Д'!E11</f>
        <v>0</v>
      </c>
    </row>
    <row r="48" spans="2:6" ht="21.75" customHeight="1" thickBot="1">
      <c r="B48" s="302" t="s">
        <v>137</v>
      </c>
      <c r="C48" s="311" t="s">
        <v>138</v>
      </c>
      <c r="D48" s="321">
        <f t="shared" si="0"/>
        <v>0</v>
      </c>
      <c r="E48" s="317"/>
      <c r="F48" s="296">
        <f>'Інженерні мережі Д'!E13</f>
        <v>0</v>
      </c>
    </row>
    <row r="49" spans="2:6" ht="18.75">
      <c r="B49" s="284"/>
      <c r="C49" s="284"/>
      <c r="D49" s="284"/>
      <c r="E49" s="284"/>
      <c r="F49" s="284"/>
    </row>
    <row r="50" spans="2:6">
      <c r="F50" s="34"/>
    </row>
    <row r="51" spans="2:6" ht="18.75">
      <c r="C51" s="288" t="s">
        <v>142</v>
      </c>
      <c r="E51" s="284" t="s">
        <v>180</v>
      </c>
    </row>
    <row r="52" spans="2:6" ht="20.25">
      <c r="D52" s="396"/>
      <c r="F52" s="414"/>
    </row>
    <row r="53" spans="2:6" ht="21">
      <c r="D53" s="396"/>
      <c r="E53" s="412"/>
      <c r="F53" s="415"/>
    </row>
    <row r="54" spans="2:6" ht="20.25">
      <c r="D54" s="396"/>
      <c r="E54" s="396"/>
      <c r="F54" s="416"/>
    </row>
    <row r="55" spans="2:6" ht="20.25">
      <c r="D55" s="396"/>
      <c r="E55" s="396"/>
      <c r="F55" s="416"/>
    </row>
    <row r="56" spans="2:6" ht="20.25">
      <c r="D56" s="396"/>
      <c r="E56" s="396"/>
      <c r="F56" s="416"/>
    </row>
    <row r="57" spans="2:6" ht="18.75">
      <c r="D57" s="284"/>
      <c r="E57" s="284"/>
      <c r="F57" s="414"/>
    </row>
    <row r="58" spans="2:6" ht="18.75">
      <c r="D58" s="284"/>
      <c r="E58" s="284"/>
      <c r="F58" s="413"/>
    </row>
    <row r="59" spans="2:6" ht="18.75">
      <c r="D59" s="284"/>
      <c r="E59" s="284"/>
      <c r="F59" s="284"/>
    </row>
    <row r="60" spans="2:6" ht="18.75">
      <c r="D60" s="284"/>
      <c r="E60" s="284"/>
      <c r="F60" s="284"/>
    </row>
    <row r="61" spans="2:6" ht="18.75">
      <c r="D61" s="284"/>
      <c r="E61" s="284"/>
      <c r="F61" s="284"/>
    </row>
    <row r="62" spans="2:6" ht="18.75">
      <c r="D62" s="284"/>
      <c r="E62" s="284"/>
      <c r="F62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2020-02-14T07:33:27Z</dcterms:modified>
</cp:coreProperties>
</file>